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2.xml" ContentType="application/vnd.openxmlformats-officedocument.drawing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3C875E47-F7E3-4BAE-AA9E-3EE0A239BE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Tabelle1!$A$1:$Q$298</definedName>
    <definedName name="Kontrollkästchen1" localSheetId="0">Tabelle1!$B$13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29" i="1" l="1"/>
  <c r="O218" i="1"/>
  <c r="M218" i="1"/>
  <c r="C142" i="1"/>
  <c r="C143" i="1" s="1"/>
  <c r="C135" i="1"/>
  <c r="C136" i="1" s="1"/>
  <c r="C128" i="1"/>
  <c r="C129" i="1" s="1"/>
  <c r="C121" i="1"/>
  <c r="C122" i="1" s="1"/>
  <c r="C114" i="1"/>
  <c r="C115" i="1" s="1"/>
  <c r="C146" i="1" l="1"/>
  <c r="D87" i="1"/>
  <c r="D80" i="1"/>
  <c r="D81" i="1" s="1"/>
  <c r="D89" i="1" l="1"/>
  <c r="D91" i="1"/>
  <c r="O244" i="1"/>
  <c r="O247" i="1"/>
  <c r="M247" i="1"/>
  <c r="M244" i="1"/>
  <c r="M248" i="1" l="1"/>
  <c r="O248" i="1"/>
  <c r="O221" i="1"/>
  <c r="M232" i="1"/>
  <c r="M221" i="1"/>
  <c r="M234" i="1" l="1"/>
  <c r="O223" i="1"/>
  <c r="M222" i="1"/>
  <c r="M223" i="1"/>
  <c r="M233" i="1"/>
  <c r="O222" i="1"/>
  <c r="C147" i="1" l="1"/>
  <c r="P199" i="1"/>
  <c r="O199" i="1"/>
  <c r="C207" i="1" l="1"/>
  <c r="C208" i="1" s="1"/>
  <c r="F207" i="1"/>
  <c r="F208" i="1" s="1"/>
  <c r="F72" i="1"/>
  <c r="F73" i="1" s="1"/>
  <c r="C72" i="1"/>
  <c r="C73" i="1" s="1"/>
  <c r="F178" i="1" l="1"/>
  <c r="F179" i="1" s="1"/>
  <c r="C178" i="1"/>
  <c r="C179" i="1" s="1"/>
  <c r="F22" i="1"/>
  <c r="C22" i="1"/>
  <c r="C156" i="1"/>
  <c r="F166" i="1"/>
  <c r="C166" i="1"/>
  <c r="F164" i="1"/>
  <c r="C164" i="1"/>
</calcChain>
</file>

<file path=xl/sharedStrings.xml><?xml version="1.0" encoding="utf-8"?>
<sst xmlns="http://schemas.openxmlformats.org/spreadsheetml/2006/main" count="206" uniqueCount="146">
  <si>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</si>
  <si>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</si>
  <si>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</si>
  <si>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Neubau Laufstall</t>
  </si>
  <si>
    <t>Umbau Laufstall</t>
  </si>
  <si>
    <t>Die spaltenfreie Liegefläche ist so bemessen, dass alle Tiere gleichzeitig liegen können.</t>
  </si>
  <si>
    <t>1.</t>
  </si>
  <si>
    <t>2.</t>
  </si>
  <si>
    <t>3.</t>
  </si>
  <si>
    <t>4.</t>
  </si>
  <si>
    <t>5.</t>
  </si>
  <si>
    <t>6.</t>
  </si>
  <si>
    <t>7.</t>
  </si>
  <si>
    <t>Milchkühe</t>
  </si>
  <si>
    <t>Aufzuchtrinder</t>
  </si>
  <si>
    <t>9.</t>
  </si>
  <si>
    <t>Es wird ein Tier-Fressplatz-Verhältnis von 1 : 1 eingehalten.</t>
  </si>
  <si>
    <t>(Zutreffendes kennzeichnen; gelbe Felder sind auszufüllen; grüne Felder werden berechnet)</t>
  </si>
  <si>
    <t xml:space="preserve">Anzahl der Tiere über 24 Monate </t>
  </si>
  <si>
    <t>m</t>
  </si>
  <si>
    <t>10.</t>
  </si>
  <si>
    <t>Lauf-Fressgangbreite</t>
  </si>
  <si>
    <t>Laufgangbreite</t>
  </si>
  <si>
    <t>Modernisierung von Altbauten</t>
  </si>
  <si>
    <t>Vorratsfütterung (Auswahlfeld)</t>
  </si>
  <si>
    <t>Tier-Fressplatz-Verhältnis 1:1</t>
  </si>
  <si>
    <t>11.</t>
  </si>
  <si>
    <t>Stallbezeichnung</t>
  </si>
  <si>
    <t>Datum / Unterschrift des Antragstellers</t>
  </si>
  <si>
    <t>Bei wandständigen Boxen stehen vor der Liegefläche mindestens 80 cm Freiraum für den Kopfschwung der Tiere zur Verfügung.</t>
  </si>
  <si>
    <t>Die Boxenbreite (Achsmaß) misst für Tiere ab 24 Monate, bei freitragenden Abtrennungen, mindestens 1,20 m. Der zur Verfügung stehende Freiraum wird nachträglich nicht durch bauliche Veränderungen eingeschränkt.</t>
  </si>
  <si>
    <t>8.</t>
  </si>
  <si>
    <t>12.</t>
  </si>
  <si>
    <t>13.</t>
  </si>
  <si>
    <t>Laufgangbreite in m</t>
  </si>
  <si>
    <t>14.</t>
  </si>
  <si>
    <t>Angaben zu den Weideflächen</t>
  </si>
  <si>
    <t>Feldblockident DEMVLI</t>
  </si>
  <si>
    <t>Parzelle</t>
  </si>
  <si>
    <t>Nutzungsart</t>
  </si>
  <si>
    <t>Fläche in ha (Netto ohne LE)</t>
  </si>
  <si>
    <t>Es wird ein Tier-Fressplatz-Verhältnis von 1,2 : 1 eingehalten (gilt nur bei Vorratsfütterung).</t>
  </si>
  <si>
    <t>15.</t>
  </si>
  <si>
    <t>Tier-Fressplatz-Verhältnis max. 1,2:1</t>
  </si>
  <si>
    <t>Es wird ein Tier-Fressplatz-Verhältnis von maximal 1,5 : 1 eingehalten</t>
  </si>
  <si>
    <t>automatisches Melksystem (Auswahlfeld)</t>
  </si>
  <si>
    <t>16.</t>
  </si>
  <si>
    <t>17.</t>
  </si>
  <si>
    <t>18.</t>
  </si>
  <si>
    <t>19.</t>
  </si>
  <si>
    <t>20.</t>
  </si>
  <si>
    <t>21.</t>
  </si>
  <si>
    <t>22.</t>
  </si>
  <si>
    <t>Anforderungen an Laufställe für die Haltung von Milchkühen und Aufzuchtrinder (ab 6. Lebensmonat)</t>
  </si>
  <si>
    <t xml:space="preserve"> m² nutzbare Stallfläche</t>
  </si>
  <si>
    <t xml:space="preserve"> Anzahl Tiere ab 6 bis 24 Monate</t>
  </si>
  <si>
    <t xml:space="preserve"> Anzahl Tiere über 24 Monate</t>
  </si>
  <si>
    <t xml:space="preserve"> m² Stallgrundfläche</t>
  </si>
  <si>
    <t xml:space="preserve"> m² tageslichtdurchlässige Fläche</t>
  </si>
  <si>
    <t xml:space="preserve">   % tageslichtdurchlässige Fläche</t>
  </si>
  <si>
    <t xml:space="preserve"> Anzahl Tiere</t>
  </si>
  <si>
    <t xml:space="preserve"> nutzbare Stallfläche in m²</t>
  </si>
  <si>
    <t xml:space="preserve"> Aktivitätsbereich in m²</t>
  </si>
  <si>
    <t xml:space="preserve"> Verkehrsfläche im Stall in m²</t>
  </si>
  <si>
    <t xml:space="preserve"> Anzahl Tiere in der Melkgruppe</t>
  </si>
  <si>
    <t xml:space="preserve"> Fläche Vorwartehof in m²</t>
  </si>
  <si>
    <t xml:space="preserve"> planbefestigter Auslauf in m²</t>
  </si>
  <si>
    <t xml:space="preserve"> Weidefläche in ha</t>
  </si>
  <si>
    <t xml:space="preserve"> Weidefläche je Tier in ha</t>
  </si>
  <si>
    <t xml:space="preserve"> Boxenbreite in m</t>
  </si>
  <si>
    <t xml:space="preserve"> Freiraum über dem Boden in cm</t>
  </si>
  <si>
    <t xml:space="preserve"> Freiraum vor der Liegefläche für den Kopfschwung in cm</t>
  </si>
  <si>
    <t xml:space="preserve"> Abstand vom Kopfrohr zur Bodenfläche in cm</t>
  </si>
  <si>
    <t xml:space="preserve"> Boxenlänge bei wandständigen Hochboxen in m </t>
  </si>
  <si>
    <t xml:space="preserve"> Boxenlänge bei gegenständigen Hochboxen in m </t>
  </si>
  <si>
    <t xml:space="preserve"> eingestreuter Bereich in m²</t>
  </si>
  <si>
    <t>Werden Melkverfahren angewendet, bei denen die Kühe über den Tag verteilt gemolken werden (z.B. automatische Melksysteme), ist ein Tier-Fressplatz-Verhältnis von maximal 1,5 : 1 zulässig.</t>
  </si>
  <si>
    <t>Bei seitlichen Trennrahmen beträgt der Freiraum über dem Boden mindestens 35 cm bis 40 cm.</t>
  </si>
  <si>
    <r>
      <t xml:space="preserve">Die Liegeplätze sind ausreichend mit geeigneter trockener Einstreu oder anderem komfortschaffenden Material versehen (Komfortmatten geprüfter und anerkannter Qualität).                                                                                                                            </t>
    </r>
    <r>
      <rPr>
        <sz val="9"/>
        <color theme="1"/>
        <rFont val="Calibri"/>
        <family val="2"/>
      </rPr>
      <t>Bei Hochboxen können Komfortmatten eingesetzt werden.</t>
    </r>
  </si>
  <si>
    <t>Waagerecht verlaufende Kopfrohre sind mindestens 80 cm über der Bodenfläche angebracht.</t>
  </si>
  <si>
    <t xml:space="preserve"> nutzbare Liegeflächenlänge bei Tiefboxen in m </t>
  </si>
  <si>
    <t xml:space="preserve"> Balkenauftrittsbreiten in cm</t>
  </si>
  <si>
    <t xml:space="preserve"> Spaltenweiten in cm</t>
  </si>
  <si>
    <t>Gilt nur für Milchkühe:</t>
  </si>
  <si>
    <t>-</t>
  </si>
  <si>
    <t>Futtertische, die sich im Auslauf (Laufhof) oder entlang der Stallaußenwand (Offenstall) befinden, sind überdacht beziehungsweise mit einem Dachüberstand versehen.</t>
  </si>
  <si>
    <t>Länge verfügbarer Futtertisch im Stall in m</t>
  </si>
  <si>
    <t>Länge überdachter Futtertisch im Auslauf in m</t>
  </si>
  <si>
    <t xml:space="preserve">Neubau </t>
  </si>
  <si>
    <t>(75 cm Fressplatzbreite)</t>
  </si>
  <si>
    <t xml:space="preserve"> (65 cm Fressplatzbreite)</t>
  </si>
  <si>
    <t>(55 cm Fressplatzbreite)</t>
  </si>
  <si>
    <t>Neubau oder Modernisierung von Altbauten</t>
  </si>
  <si>
    <t xml:space="preserve">Die Balkenauftrittsbreiten betragen mindestens 8 cm bis 13 cm. </t>
  </si>
  <si>
    <t xml:space="preserve"> nutzbare Liegenflächenlänge bei Hochboxen in m </t>
  </si>
  <si>
    <t xml:space="preserve"> Bei ganzjähriger Stallhaltung stehen in den Sommermonaten pro Tier 8 cm bis 10 cm Troglänge zur Verfügung.</t>
  </si>
  <si>
    <t xml:space="preserve">Die geltenden Boxenlängen von 2,50 m bis 2,80 m bei wandständigen Hochboxen </t>
  </si>
  <si>
    <t xml:space="preserve"> und 2,40 m bis 2,70 m bei gegenständigen Hochboxen werden eingehalten.</t>
  </si>
  <si>
    <t>Die Spaltenweiten von maximal 3,5 cm (+/- 3 mm Fertigungstoleranz) für einzelne Spalten werden nicht überschritten.</t>
  </si>
  <si>
    <r>
      <t>Bei Neubauten ist die Grundversorgung für laktierende Kühe über Trogtränken sichergestellt.                                (</t>
    </r>
    <r>
      <rPr>
        <sz val="9"/>
        <rFont val="Calibri"/>
        <family val="2"/>
      </rPr>
      <t>Schalentränken sind hier nur als zusätzliche Tränken geeignet.)</t>
    </r>
  </si>
  <si>
    <r>
      <t>Bei laktierenden Kühen sind mindestens zwei Tränken je Gruppe (Ausnahme: Kleingruppen bis 7 Tiere) vorhanden. In Offenställen wird im Winter</t>
    </r>
    <r>
      <rPr>
        <sz val="11"/>
        <rFont val="Calibri"/>
        <family val="2"/>
      </rPr>
      <t xml:space="preserve"> ein Tier-Tränke-Verhältnis von 10 : 1 nicht überschritten.</t>
    </r>
  </si>
  <si>
    <t xml:space="preserve">Neubau                         </t>
  </si>
  <si>
    <t xml:space="preserve">Modernisierung von Altbauten              </t>
  </si>
  <si>
    <t>Tier-Fressplatz-Verhältnis max. 1,5:1</t>
  </si>
  <si>
    <t xml:space="preserve">Anzahl der Tiere ab 6 bis 24 Monate </t>
  </si>
  <si>
    <t xml:space="preserve"> notwendige Verkehrsfläche in m²</t>
  </si>
  <si>
    <t xml:space="preserve"> Summe notwendige Verkehrsfläche im Stall in m²</t>
  </si>
  <si>
    <t>1. Herde (Gruppe)</t>
  </si>
  <si>
    <t>2. Herde (Gruppe)</t>
  </si>
  <si>
    <t>3. Herde (Gruppe)</t>
  </si>
  <si>
    <t>4. Herde (Gruppe)</t>
  </si>
  <si>
    <r>
      <t>Bei Stallneubauten beträgt die Breite der Lauf-Fressgänge für  Milchkühe mindestens 3,5</t>
    </r>
    <r>
      <rPr>
        <sz val="11"/>
        <rFont val="Calibri"/>
        <family val="2"/>
      </rPr>
      <t xml:space="preserve"> m. </t>
    </r>
  </si>
  <si>
    <t xml:space="preserve">Bei Stallneubauten beträgt die Breite der Laufgänge für Milchkühe mindestens 2,5 m. </t>
  </si>
  <si>
    <t>Länge notwendiger Futtertisch in m</t>
  </si>
  <si>
    <t>Summe Länge verfügbarer Futtertisch in m</t>
  </si>
  <si>
    <t>5. Herde (Gruppe)</t>
  </si>
  <si>
    <t>Anlage 1:</t>
  </si>
  <si>
    <t xml:space="preserve"> Die nutzbare Stallfläche beträgt mindestens 5,5 m² je GV (außer bei Tretmiststelle).</t>
  </si>
  <si>
    <t xml:space="preserve"> GV (GV-Schlüssel gemäß Anlage Tierbestand zum Antrag)</t>
  </si>
  <si>
    <t xml:space="preserve"> m² nutzbare Stallfläche je GV</t>
  </si>
  <si>
    <t xml:space="preserve">Bei Einraum-Tretmistställen steht jeder GV eine nutzbare Stallfläche von mindestens 5,0 m² zur Verfügung.  </t>
  </si>
  <si>
    <t xml:space="preserve">Bei Zweiraum-Tretmistställen steht jeder GV ein eingestreuter Bereich von 4,0 m² bis 4,5 m² zuzüglich 2,0 m² bis 2,5 m² Aktivitätsbereich zur Verfügung.  </t>
  </si>
  <si>
    <t xml:space="preserve"> eingestreuter Bereich je GV in m²</t>
  </si>
  <si>
    <t xml:space="preserve"> Aktivitätsbereich je GV in m²</t>
  </si>
  <si>
    <t>Die geforderte Verkehrsfläche je GV im Stall wird zur Verfügung gestellt. Sie kann im Stall nach Herdengröße gestaffelt werden und beträgt:</t>
  </si>
  <si>
    <t>bis 50 Tiere mindestens 4,00 m² je GV</t>
  </si>
  <si>
    <t>mehr als 50 bis 100 Tiere mindestens 3,75 m² je GV</t>
  </si>
  <si>
    <t>über 100 Tiere mindestens 3,50 m² je GV</t>
  </si>
  <si>
    <t xml:space="preserve"> Die geforderte Verkehrsfläche je GV im Stall wird zur Verfügung gestellt. </t>
  </si>
  <si>
    <t>Der Vorwartehof verfügt über eine Mindestfläche von 1,5 m² je GV der Melkgruppe.</t>
  </si>
  <si>
    <t xml:space="preserve"> Fläche je GV der Melkgruppe in m²</t>
  </si>
  <si>
    <r>
      <t>Der planbefestigte Auslauf (Laufhof) ist so bemessen, dass für mindestens ein Drittel der Milchkühe und ein Drittel der Aufzuchtrinder 4,5</t>
    </r>
    <r>
      <rPr>
        <sz val="11"/>
        <color theme="1"/>
        <rFont val="Calibri"/>
        <family val="2"/>
      </rPr>
      <t xml:space="preserve"> m² je GV Auslauffläche zur Verfügung stehen.</t>
    </r>
  </si>
  <si>
    <t xml:space="preserve"> GV</t>
  </si>
  <si>
    <t xml:space="preserve"> planbefestigter Auslauf für ein Drittel der Tiere in m² je GV</t>
  </si>
  <si>
    <t>Auf einen Auslauf kann bei regelmäßigem Sommerweidegang und bei Stallmodernisierung, wenn ein Auslauf aufgrund der Stalllage nicht möglich ist und mindestens 7 m² je GV Stallfläche zur Verfügung stehen, verzichtet werden.</t>
  </si>
  <si>
    <t xml:space="preserve"> nutzbare Stallfläche je GV in m²</t>
  </si>
  <si>
    <t>Den Tieren stehen bei Stallmodernisierung mindestens 7 m² je GV nutzbare Stallfläche zur Verfügung.</t>
  </si>
  <si>
    <t>Im Falle von Liegeboxen steht für jedes Tier eine Liegebox zur Verfügung.</t>
  </si>
  <si>
    <r>
      <t>Den Tieren wird ein regelmäßiger Sommerweidegang angeboten. Dabei stehen jeder Milchkuh mindestens 0,05 ha und jedem Aufzuchtrind mindestens 0,</t>
    </r>
    <r>
      <rPr>
        <sz val="11"/>
        <color theme="1"/>
        <rFont val="Calibri"/>
        <family val="2"/>
      </rPr>
      <t>1 ha Weidefläche zur Verfügung.</t>
    </r>
  </si>
  <si>
    <t>Die tageslichtdurchlässige Fläche beträgt mindestens 5% der Stallgrundfläche.</t>
  </si>
  <si>
    <t>Die Liegeboxen sind so groß, dass jedes Tier arttypisch abliegen, ruhen und aufstehen kann.</t>
  </si>
  <si>
    <t>Die tatsächlich nutzbare Liegeflächenlänge (Maß zwischen Innenseite der Bugschwelle und Innenseite der hinteren Boxenabgrenzung) beträgt für Hochboxen mindestens 1,70 m und für Tiefboxen mindestens 1,80 m (Aufkantung im hinteren Bereich nicht mit eingerechnet) .</t>
  </si>
  <si>
    <t xml:space="preserve">Verkehrsflächen verbinden die Funktionsbereiche Liegebereich, Fressbereich, Melkbereich und bieten den Tieren Bewegungsraum. Hierbei muss der perforierte Boden so beschaffen sein, dass er keine Verletzungsgefahr für die Tiere birgt. </t>
  </si>
  <si>
    <t>Die Zugänge zum Auslauf entsprechen der Laufgangbreite und sind mindestens 2,50 m breit.</t>
  </si>
  <si>
    <t xml:space="preserve">des Agrarinvestitionsförderungsprogrammes (AFP-RL M-V) gemäß Anlage 1  Nr. 1. </t>
  </si>
  <si>
    <t>Für jedes Tier einer Gruppe stehen bei ganzjähriger Stallhaltung 8 bis 10 cm Troglänge zur Verfügung.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</si>
</sst>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u/>
      <sz val="11"/>
      <name val="Calibri"/>
      <family val="2"/>
    </font>
    <font>
      <sz val="7.5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/>
  </cellStyleXfs>
  <cellXfs count="185">
    <xf numFmtId="0" fontId="0" fillId="0" borderId="0" xfId="0"/>
    <xf numFmtId="0" fontId="0" fillId="2" borderId="2" xfId="0" applyFill="1" applyBorder="1" applyProtection="1">
      <protection locked="0"/>
    </xf>
    <xf numFmtId="49" fontId="11" fillId="0" borderId="0" xfId="0" applyNumberFormat="1" applyFont="1" applyProtection="1"/>
    <xf numFmtId="49" fontId="15" fillId="0" borderId="0" xfId="0" applyNumberFormat="1" applyFont="1" applyAlignment="1" applyProtection="1">
      <alignment horizontal="left" vertical="top"/>
    </xf>
    <xf numFmtId="49" fontId="15" fillId="0" borderId="0" xfId="0" applyNumberFormat="1" applyFont="1" applyAlignment="1" applyProtection="1">
      <alignment horizontal="left" vertical="top" wrapText="1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/>
    <xf numFmtId="0" fontId="0" fillId="0" borderId="0" xfId="0" applyBorder="1" applyAlignment="1" applyProtection="1"/>
    <xf numFmtId="14" fontId="0" fillId="0" borderId="0" xfId="0" applyNumberFormat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/>
    <xf numFmtId="0" fontId="0" fillId="0" borderId="0" xfId="0" applyFill="1" applyProtection="1"/>
    <xf numFmtId="0" fontId="1" fillId="0" borderId="0" xfId="0" applyFont="1" applyProtection="1"/>
    <xf numFmtId="0" fontId="0" fillId="0" borderId="0" xfId="0" applyFont="1" applyFill="1" applyProtection="1"/>
    <xf numFmtId="0" fontId="0" fillId="0" borderId="0" xfId="0" applyBorder="1" applyProtection="1"/>
    <xf numFmtId="0" fontId="6" fillId="0" borderId="0" xfId="0" applyFont="1" applyFill="1" applyProtection="1"/>
    <xf numFmtId="4" fontId="0" fillId="0" borderId="0" xfId="0" applyNumberFormat="1" applyFill="1" applyBorder="1" applyAlignment="1" applyProtection="1"/>
    <xf numFmtId="4" fontId="0" fillId="0" borderId="0" xfId="1" applyNumberFormat="1" applyFont="1" applyFill="1" applyBorder="1" applyAlignment="1" applyProtection="1"/>
    <xf numFmtId="0" fontId="0" fillId="0" borderId="0" xfId="0" applyAlignment="1" applyProtection="1">
      <alignment horizontal="left" vertical="top" wrapText="1"/>
    </xf>
    <xf numFmtId="0" fontId="1" fillId="0" borderId="0" xfId="0" applyFont="1" applyFill="1" applyProtection="1"/>
    <xf numFmtId="0" fontId="0" fillId="0" borderId="0" xfId="0" applyFill="1" applyAlignment="1" applyProtection="1">
      <alignment horizontal="left" vertical="top" wrapText="1"/>
    </xf>
    <xf numFmtId="1" fontId="0" fillId="0" borderId="0" xfId="0" applyNumberFormat="1" applyFill="1" applyBorder="1" applyAlignment="1" applyProtection="1">
      <alignment horizontal="center" vertical="top" wrapText="1"/>
    </xf>
    <xf numFmtId="0" fontId="18" fillId="0" borderId="0" xfId="0" applyFont="1" applyFill="1" applyAlignment="1" applyProtection="1">
      <alignment horizontal="left" vertical="top"/>
    </xf>
    <xf numFmtId="0" fontId="18" fillId="0" borderId="0" xfId="0" applyFont="1" applyAlignment="1" applyProtection="1">
      <alignment horizontal="left" vertical="top"/>
    </xf>
    <xf numFmtId="2" fontId="0" fillId="0" borderId="0" xfId="0" applyNumberFormat="1" applyFill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9" fillId="0" borderId="0" xfId="0" applyFont="1" applyAlignment="1" applyProtection="1">
      <alignment vertical="top"/>
    </xf>
    <xf numFmtId="0" fontId="8" fillId="0" borderId="0" xfId="0" applyFont="1" applyProtection="1"/>
    <xf numFmtId="0" fontId="8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49" fontId="0" fillId="0" borderId="0" xfId="0" applyNumberForma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4" fontId="0" fillId="0" borderId="0" xfId="0" applyNumberFormat="1" applyFill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left" vertical="top" wrapText="1"/>
    </xf>
    <xf numFmtId="0" fontId="1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164" fontId="0" fillId="3" borderId="2" xfId="0" applyNumberFormat="1" applyFill="1" applyBorder="1" applyAlignment="1" applyProtection="1">
      <alignment horizontal="right" vertical="top" wrapText="1"/>
    </xf>
    <xf numFmtId="0" fontId="18" fillId="0" borderId="0" xfId="0" applyFont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vertical="top" wrapText="1"/>
    </xf>
    <xf numFmtId="4" fontId="0" fillId="0" borderId="0" xfId="0" applyNumberFormat="1" applyFill="1" applyBorder="1" applyAlignment="1" applyProtection="1">
      <alignment horizontal="right"/>
    </xf>
    <xf numFmtId="0" fontId="0" fillId="0" borderId="0" xfId="0" applyAlignment="1" applyProtection="1">
      <alignment horizontal="left"/>
    </xf>
    <xf numFmtId="0" fontId="9" fillId="0" borderId="0" xfId="0" applyFont="1" applyProtection="1"/>
    <xf numFmtId="0" fontId="9" fillId="0" borderId="0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center"/>
    </xf>
    <xf numFmtId="0" fontId="17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/>
    </xf>
    <xf numFmtId="0" fontId="8" fillId="0" borderId="0" xfId="0" applyFont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center"/>
    </xf>
    <xf numFmtId="4" fontId="8" fillId="0" borderId="0" xfId="0" applyNumberFormat="1" applyFont="1" applyFill="1" applyAlignment="1" applyProtection="1">
      <alignment horizontal="center"/>
    </xf>
    <xf numFmtId="3" fontId="8" fillId="0" borderId="0" xfId="0" applyNumberFormat="1" applyFont="1" applyFill="1" applyAlignment="1" applyProtection="1">
      <alignment horizontal="center"/>
    </xf>
    <xf numFmtId="0" fontId="8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/>
    <xf numFmtId="0" fontId="7" fillId="0" borderId="0" xfId="0" applyFont="1" applyFill="1" applyAlignment="1" applyProtection="1">
      <alignment horizontal="center"/>
    </xf>
    <xf numFmtId="4" fontId="8" fillId="0" borderId="0" xfId="0" applyNumberFormat="1" applyFont="1" applyFill="1" applyAlignment="1" applyProtection="1">
      <alignment horizontal="right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Protection="1"/>
    <xf numFmtId="0" fontId="0" fillId="0" borderId="3" xfId="0" applyFill="1" applyBorder="1" applyProtection="1"/>
    <xf numFmtId="164" fontId="0" fillId="2" borderId="2" xfId="0" applyNumberFormat="1" applyFill="1" applyBorder="1" applyAlignment="1" applyProtection="1">
      <alignment horizontal="right" vertical="top"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 vertical="top" wrapText="1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4" fontId="8" fillId="2" borderId="2" xfId="0" applyNumberFormat="1" applyFont="1" applyFill="1" applyBorder="1" applyAlignment="1" applyProtection="1">
      <alignment horizontal="center"/>
      <protection locked="0"/>
    </xf>
    <xf numFmtId="4" fontId="8" fillId="3" borderId="2" xfId="0" applyNumberFormat="1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0" fillId="0" borderId="0" xfId="0" applyFill="1" applyAlignment="1" applyProtection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 vertical="top" wrapText="1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/>
    <xf numFmtId="0" fontId="0" fillId="0" borderId="0" xfId="0" applyProtection="1"/>
    <xf numFmtId="0" fontId="18" fillId="0" borderId="0" xfId="0" applyFont="1" applyAlignment="1" applyProtection="1">
      <alignment horizontal="left" vertical="top"/>
    </xf>
    <xf numFmtId="0" fontId="0" fillId="0" borderId="2" xfId="0" applyBorder="1" applyAlignment="1" applyProtection="1">
      <alignment horizontal="center" vertical="top" wrapText="1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 vertical="top" wrapText="1"/>
      <protection locked="0"/>
    </xf>
    <xf numFmtId="0" fontId="0" fillId="0" borderId="8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3" fontId="0" fillId="2" borderId="2" xfId="0" applyNumberFormat="1" applyFill="1" applyBorder="1" applyAlignment="1" applyProtection="1">
      <alignment horizontal="right"/>
      <protection locked="0"/>
    </xf>
    <xf numFmtId="4" fontId="0" fillId="3" borderId="2" xfId="0" applyNumberFormat="1" applyFill="1" applyBorder="1" applyAlignment="1" applyProtection="1">
      <alignment horizontal="right" vertical="top" wrapText="1"/>
    </xf>
    <xf numFmtId="0" fontId="0" fillId="0" borderId="0" xfId="0" applyAlignment="1" applyProtection="1">
      <alignment vertical="top" wrapText="1"/>
    </xf>
    <xf numFmtId="3" fontId="8" fillId="2" borderId="2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 vertical="top" wrapText="1"/>
    </xf>
    <xf numFmtId="4" fontId="0" fillId="3" borderId="2" xfId="0" applyNumberFormat="1" applyFill="1" applyBorder="1" applyAlignment="1" applyProtection="1">
      <alignment horizontal="right"/>
    </xf>
    <xf numFmtId="0" fontId="8" fillId="0" borderId="8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/>
    </xf>
    <xf numFmtId="0" fontId="0" fillId="0" borderId="0" xfId="0" applyFill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0" fontId="0" fillId="0" borderId="0" xfId="0" applyAlignment="1" applyProtection="1"/>
    <xf numFmtId="2" fontId="0" fillId="3" borderId="2" xfId="0" applyNumberFormat="1" applyFill="1" applyBorder="1" applyAlignment="1" applyProtection="1">
      <alignment vertical="top" wrapText="1"/>
    </xf>
    <xf numFmtId="0" fontId="0" fillId="3" borderId="2" xfId="0" applyFill="1" applyBorder="1" applyAlignment="1" applyProtection="1">
      <alignment vertical="top" wrapText="1"/>
    </xf>
    <xf numFmtId="2" fontId="0" fillId="2" borderId="2" xfId="0" applyNumberForma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49" fontId="0" fillId="2" borderId="4" xfId="0" applyNumberFormat="1" applyFill="1" applyBorder="1" applyAlignment="1" applyProtection="1">
      <alignment horizontal="center" vertical="top" wrapText="1"/>
      <protection locked="0"/>
    </xf>
    <xf numFmtId="49" fontId="0" fillId="2" borderId="6" xfId="0" applyNumberFormat="1" applyFill="1" applyBorder="1" applyAlignment="1" applyProtection="1">
      <alignment horizontal="center" vertical="top" wrapText="1"/>
      <protection locked="0"/>
    </xf>
    <xf numFmtId="4" fontId="8" fillId="3" borderId="2" xfId="0" applyNumberFormat="1" applyFont="1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 vertical="top" wrapText="1"/>
      <protection locked="0"/>
    </xf>
    <xf numFmtId="2" fontId="0" fillId="2" borderId="2" xfId="0" applyNumberForma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2" fontId="0" fillId="3" borderId="2" xfId="0" applyNumberFormat="1" applyFill="1" applyBorder="1" applyAlignment="1" applyProtection="1">
      <alignment horizontal="center" vertical="top" wrapText="1"/>
    </xf>
    <xf numFmtId="0" fontId="0" fillId="3" borderId="2" xfId="0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0" borderId="7" xfId="0" applyFill="1" applyBorder="1" applyAlignment="1" applyProtection="1">
      <alignment horizontal="right"/>
    </xf>
    <xf numFmtId="0" fontId="0" fillId="0" borderId="7" xfId="0" applyFill="1" applyBorder="1" applyAlignment="1" applyProtection="1">
      <alignment horizontal="right" vertical="top" wrapText="1"/>
    </xf>
    <xf numFmtId="0" fontId="8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9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left"/>
    </xf>
    <xf numFmtId="0" fontId="8" fillId="4" borderId="0" xfId="0" applyFont="1" applyFill="1" applyAlignment="1" applyProtection="1">
      <alignment horizontal="left" vertical="top" wrapText="1"/>
    </xf>
    <xf numFmtId="0" fontId="0" fillId="4" borderId="0" xfId="0" applyFill="1" applyAlignment="1" applyProtection="1">
      <alignment vertical="top" wrapText="1"/>
    </xf>
    <xf numFmtId="0" fontId="8" fillId="2" borderId="4" xfId="0" applyFont="1" applyFill="1" applyBorder="1" applyAlignment="1" applyProtection="1">
      <alignment horizontal="right"/>
      <protection locked="0"/>
    </xf>
    <xf numFmtId="0" fontId="8" fillId="2" borderId="6" xfId="0" applyFont="1" applyFill="1" applyBorder="1" applyAlignment="1" applyProtection="1">
      <alignment horizontal="right"/>
      <protection locked="0"/>
    </xf>
    <xf numFmtId="0" fontId="13" fillId="0" borderId="0" xfId="0" applyFont="1" applyAlignment="1" applyProtection="1">
      <alignment wrapText="1"/>
    </xf>
    <xf numFmtId="4" fontId="0" fillId="2" borderId="2" xfId="0" applyNumberForma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0" xfId="0" applyFont="1" applyProtection="1"/>
    <xf numFmtId="0" fontId="0" fillId="0" borderId="0" xfId="0" applyProtection="1"/>
    <xf numFmtId="4" fontId="0" fillId="2" borderId="2" xfId="0" applyNumberFormat="1" applyFill="1" applyBorder="1" applyAlignment="1" applyProtection="1">
      <alignment horizontal="right"/>
      <protection locked="0"/>
    </xf>
    <xf numFmtId="4" fontId="0" fillId="3" borderId="2" xfId="1" applyNumberFormat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0" fontId="0" fillId="2" borderId="3" xfId="0" applyFill="1" applyBorder="1" applyAlignment="1" applyProtection="1">
      <protection locked="0"/>
    </xf>
    <xf numFmtId="0" fontId="14" fillId="0" borderId="0" xfId="0" applyFont="1" applyAlignment="1" applyProtection="1">
      <alignment horizontal="left" vertical="top"/>
    </xf>
    <xf numFmtId="0" fontId="6" fillId="0" borderId="0" xfId="0" applyFont="1" applyAlignment="1" applyProtection="1"/>
    <xf numFmtId="0" fontId="0" fillId="0" borderId="2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8" fillId="0" borderId="8" xfId="0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Border="1" applyAlignment="1">
      <alignment horizontal="left" vertical="top" wrapText="1"/>
    </xf>
    <xf numFmtId="4" fontId="0" fillId="3" borderId="2" xfId="0" applyNumberFormat="1" applyFill="1" applyBorder="1" applyAlignment="1" applyProtection="1"/>
    <xf numFmtId="0" fontId="0" fillId="0" borderId="0" xfId="0" applyAlignment="1">
      <alignment horizontal="left" vertical="top"/>
    </xf>
    <xf numFmtId="0" fontId="7" fillId="0" borderId="0" xfId="0" applyFont="1" applyAlignment="1" applyProtection="1">
      <alignment horizontal="left" vertical="top" wrapText="1"/>
    </xf>
    <xf numFmtId="49" fontId="15" fillId="0" borderId="0" xfId="0" applyNumberFormat="1" applyFont="1" applyAlignment="1" applyProtection="1">
      <alignment horizontal="left" vertical="top" wrapText="1"/>
    </xf>
    <xf numFmtId="3" fontId="8" fillId="2" borderId="2" xfId="0" applyNumberFormat="1" applyFont="1" applyFill="1" applyBorder="1" applyAlignment="1" applyProtection="1">
      <protection locked="0"/>
    </xf>
    <xf numFmtId="0" fontId="12" fillId="0" borderId="0" xfId="0" applyFont="1" applyAlignment="1" applyProtection="1">
      <alignment horizontal="center"/>
    </xf>
    <xf numFmtId="4" fontId="8" fillId="2" borderId="2" xfId="0" applyNumberFormat="1" applyFont="1" applyFill="1" applyBorder="1" applyAlignment="1" applyProtection="1">
      <alignment horizontal="right"/>
      <protection locked="0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99"/>
      <color rgb="FF99CC00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200025</xdr:rowOff>
        </xdr:from>
        <xdr:to>
          <xdr:col>1</xdr:col>
          <xdr:colOff>257175</xdr:colOff>
          <xdr:row>15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200025</xdr:rowOff>
        </xdr:from>
        <xdr:to>
          <xdr:col>8</xdr:col>
          <xdr:colOff>257175</xdr:colOff>
          <xdr:row>15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200025</xdr:rowOff>
        </xdr:from>
        <xdr:to>
          <xdr:col>8</xdr:col>
          <xdr:colOff>257175</xdr:colOff>
          <xdr:row>15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200025</xdr:rowOff>
        </xdr:from>
        <xdr:to>
          <xdr:col>1</xdr:col>
          <xdr:colOff>257175</xdr:colOff>
          <xdr:row>24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200025</xdr:rowOff>
        </xdr:from>
        <xdr:to>
          <xdr:col>1</xdr:col>
          <xdr:colOff>257175</xdr:colOff>
          <xdr:row>24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200025</xdr:rowOff>
        </xdr:from>
        <xdr:to>
          <xdr:col>1</xdr:col>
          <xdr:colOff>257175</xdr:colOff>
          <xdr:row>26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200025</xdr:rowOff>
        </xdr:from>
        <xdr:to>
          <xdr:col>1</xdr:col>
          <xdr:colOff>257175</xdr:colOff>
          <xdr:row>26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200025</xdr:rowOff>
        </xdr:from>
        <xdr:to>
          <xdr:col>1</xdr:col>
          <xdr:colOff>257175</xdr:colOff>
          <xdr:row>28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200025</xdr:rowOff>
        </xdr:from>
        <xdr:to>
          <xdr:col>1</xdr:col>
          <xdr:colOff>257175</xdr:colOff>
          <xdr:row>28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211</xdr:row>
          <xdr:rowOff>0</xdr:rowOff>
        </xdr:from>
        <xdr:to>
          <xdr:col>1</xdr:col>
          <xdr:colOff>257175</xdr:colOff>
          <xdr:row>212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211</xdr:row>
          <xdr:rowOff>0</xdr:rowOff>
        </xdr:from>
        <xdr:to>
          <xdr:col>1</xdr:col>
          <xdr:colOff>257175</xdr:colOff>
          <xdr:row>212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260</xdr:row>
          <xdr:rowOff>0</xdr:rowOff>
        </xdr:from>
        <xdr:to>
          <xdr:col>1</xdr:col>
          <xdr:colOff>257175</xdr:colOff>
          <xdr:row>261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264</xdr:row>
          <xdr:rowOff>0</xdr:rowOff>
        </xdr:from>
        <xdr:to>
          <xdr:col>1</xdr:col>
          <xdr:colOff>257175</xdr:colOff>
          <xdr:row>265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249</xdr:row>
          <xdr:rowOff>0</xdr:rowOff>
        </xdr:from>
        <xdr:to>
          <xdr:col>1</xdr:col>
          <xdr:colOff>257175</xdr:colOff>
          <xdr:row>250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200025</xdr:rowOff>
        </xdr:from>
        <xdr:to>
          <xdr:col>1</xdr:col>
          <xdr:colOff>257175</xdr:colOff>
          <xdr:row>32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200025</xdr:rowOff>
        </xdr:from>
        <xdr:to>
          <xdr:col>1</xdr:col>
          <xdr:colOff>257175</xdr:colOff>
          <xdr:row>32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200025</xdr:rowOff>
        </xdr:from>
        <xdr:to>
          <xdr:col>2</xdr:col>
          <xdr:colOff>257175</xdr:colOff>
          <xdr:row>33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200025</xdr:rowOff>
        </xdr:from>
        <xdr:to>
          <xdr:col>2</xdr:col>
          <xdr:colOff>257175</xdr:colOff>
          <xdr:row>38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200025</xdr:rowOff>
        </xdr:from>
        <xdr:to>
          <xdr:col>2</xdr:col>
          <xdr:colOff>257175</xdr:colOff>
          <xdr:row>41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200025</xdr:rowOff>
        </xdr:from>
        <xdr:to>
          <xdr:col>2</xdr:col>
          <xdr:colOff>257175</xdr:colOff>
          <xdr:row>46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200025</xdr:rowOff>
        </xdr:from>
        <xdr:to>
          <xdr:col>2</xdr:col>
          <xdr:colOff>257175</xdr:colOff>
          <xdr:row>52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2</xdr:col>
          <xdr:colOff>257175</xdr:colOff>
          <xdr:row>59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73</xdr:row>
          <xdr:rowOff>200025</xdr:rowOff>
        </xdr:from>
        <xdr:to>
          <xdr:col>1</xdr:col>
          <xdr:colOff>257175</xdr:colOff>
          <xdr:row>74</xdr:row>
          <xdr:rowOff>200025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73</xdr:row>
          <xdr:rowOff>200025</xdr:rowOff>
        </xdr:from>
        <xdr:to>
          <xdr:col>1</xdr:col>
          <xdr:colOff>257175</xdr:colOff>
          <xdr:row>74</xdr:row>
          <xdr:rowOff>200025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73</xdr:row>
          <xdr:rowOff>200025</xdr:rowOff>
        </xdr:from>
        <xdr:to>
          <xdr:col>1</xdr:col>
          <xdr:colOff>257175</xdr:colOff>
          <xdr:row>74</xdr:row>
          <xdr:rowOff>200025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73</xdr:row>
          <xdr:rowOff>200025</xdr:rowOff>
        </xdr:from>
        <xdr:to>
          <xdr:col>1</xdr:col>
          <xdr:colOff>257175</xdr:colOff>
          <xdr:row>74</xdr:row>
          <xdr:rowOff>200025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82</xdr:row>
          <xdr:rowOff>0</xdr:rowOff>
        </xdr:from>
        <xdr:to>
          <xdr:col>1</xdr:col>
          <xdr:colOff>257175</xdr:colOff>
          <xdr:row>83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82</xdr:row>
          <xdr:rowOff>0</xdr:rowOff>
        </xdr:from>
        <xdr:to>
          <xdr:col>1</xdr:col>
          <xdr:colOff>257175</xdr:colOff>
          <xdr:row>83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82</xdr:row>
          <xdr:rowOff>0</xdr:rowOff>
        </xdr:from>
        <xdr:to>
          <xdr:col>1</xdr:col>
          <xdr:colOff>257175</xdr:colOff>
          <xdr:row>83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82</xdr:row>
          <xdr:rowOff>0</xdr:rowOff>
        </xdr:from>
        <xdr:to>
          <xdr:col>1</xdr:col>
          <xdr:colOff>257175</xdr:colOff>
          <xdr:row>83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104</xdr:row>
          <xdr:rowOff>0</xdr:rowOff>
        </xdr:from>
        <xdr:to>
          <xdr:col>1</xdr:col>
          <xdr:colOff>257175</xdr:colOff>
          <xdr:row>105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104</xdr:row>
          <xdr:rowOff>0</xdr:rowOff>
        </xdr:from>
        <xdr:to>
          <xdr:col>1</xdr:col>
          <xdr:colOff>257175</xdr:colOff>
          <xdr:row>105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104</xdr:row>
          <xdr:rowOff>0</xdr:rowOff>
        </xdr:from>
        <xdr:to>
          <xdr:col>1</xdr:col>
          <xdr:colOff>257175</xdr:colOff>
          <xdr:row>105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104</xdr:row>
          <xdr:rowOff>0</xdr:rowOff>
        </xdr:from>
        <xdr:to>
          <xdr:col>1</xdr:col>
          <xdr:colOff>257175</xdr:colOff>
          <xdr:row>105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151</xdr:row>
          <xdr:rowOff>0</xdr:rowOff>
        </xdr:from>
        <xdr:to>
          <xdr:col>1</xdr:col>
          <xdr:colOff>257175</xdr:colOff>
          <xdr:row>152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151</xdr:row>
          <xdr:rowOff>0</xdr:rowOff>
        </xdr:from>
        <xdr:to>
          <xdr:col>1</xdr:col>
          <xdr:colOff>257175</xdr:colOff>
          <xdr:row>152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151</xdr:row>
          <xdr:rowOff>0</xdr:rowOff>
        </xdr:from>
        <xdr:to>
          <xdr:col>1</xdr:col>
          <xdr:colOff>257175</xdr:colOff>
          <xdr:row>152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151</xdr:row>
          <xdr:rowOff>0</xdr:rowOff>
        </xdr:from>
        <xdr:to>
          <xdr:col>1</xdr:col>
          <xdr:colOff>257175</xdr:colOff>
          <xdr:row>152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158</xdr:row>
          <xdr:rowOff>0</xdr:rowOff>
        </xdr:from>
        <xdr:to>
          <xdr:col>1</xdr:col>
          <xdr:colOff>257175</xdr:colOff>
          <xdr:row>159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158</xdr:row>
          <xdr:rowOff>0</xdr:rowOff>
        </xdr:from>
        <xdr:to>
          <xdr:col>1</xdr:col>
          <xdr:colOff>257175</xdr:colOff>
          <xdr:row>159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158</xdr:row>
          <xdr:rowOff>0</xdr:rowOff>
        </xdr:from>
        <xdr:to>
          <xdr:col>1</xdr:col>
          <xdr:colOff>257175</xdr:colOff>
          <xdr:row>159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158</xdr:row>
          <xdr:rowOff>0</xdr:rowOff>
        </xdr:from>
        <xdr:to>
          <xdr:col>1</xdr:col>
          <xdr:colOff>257175</xdr:colOff>
          <xdr:row>159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166</xdr:row>
          <xdr:rowOff>200025</xdr:rowOff>
        </xdr:from>
        <xdr:to>
          <xdr:col>1</xdr:col>
          <xdr:colOff>257175</xdr:colOff>
          <xdr:row>168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166</xdr:row>
          <xdr:rowOff>200025</xdr:rowOff>
        </xdr:from>
        <xdr:to>
          <xdr:col>1</xdr:col>
          <xdr:colOff>257175</xdr:colOff>
          <xdr:row>168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166</xdr:row>
          <xdr:rowOff>200025</xdr:rowOff>
        </xdr:from>
        <xdr:to>
          <xdr:col>1</xdr:col>
          <xdr:colOff>257175</xdr:colOff>
          <xdr:row>168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166</xdr:row>
          <xdr:rowOff>200025</xdr:rowOff>
        </xdr:from>
        <xdr:to>
          <xdr:col>1</xdr:col>
          <xdr:colOff>257175</xdr:colOff>
          <xdr:row>168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172</xdr:row>
          <xdr:rowOff>200025</xdr:rowOff>
        </xdr:from>
        <xdr:to>
          <xdr:col>1</xdr:col>
          <xdr:colOff>257175</xdr:colOff>
          <xdr:row>175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172</xdr:row>
          <xdr:rowOff>200025</xdr:rowOff>
        </xdr:from>
        <xdr:to>
          <xdr:col>1</xdr:col>
          <xdr:colOff>257175</xdr:colOff>
          <xdr:row>175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172</xdr:row>
          <xdr:rowOff>200025</xdr:rowOff>
        </xdr:from>
        <xdr:to>
          <xdr:col>1</xdr:col>
          <xdr:colOff>257175</xdr:colOff>
          <xdr:row>175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172</xdr:row>
          <xdr:rowOff>200025</xdr:rowOff>
        </xdr:from>
        <xdr:to>
          <xdr:col>1</xdr:col>
          <xdr:colOff>257175</xdr:colOff>
          <xdr:row>175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200</xdr:row>
          <xdr:rowOff>0</xdr:rowOff>
        </xdr:from>
        <xdr:to>
          <xdr:col>1</xdr:col>
          <xdr:colOff>257175</xdr:colOff>
          <xdr:row>201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200</xdr:row>
          <xdr:rowOff>0</xdr:rowOff>
        </xdr:from>
        <xdr:to>
          <xdr:col>1</xdr:col>
          <xdr:colOff>257175</xdr:colOff>
          <xdr:row>201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200</xdr:row>
          <xdr:rowOff>0</xdr:rowOff>
        </xdr:from>
        <xdr:to>
          <xdr:col>1</xdr:col>
          <xdr:colOff>257175</xdr:colOff>
          <xdr:row>201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200</xdr:row>
          <xdr:rowOff>0</xdr:rowOff>
        </xdr:from>
        <xdr:to>
          <xdr:col>1</xdr:col>
          <xdr:colOff>257175</xdr:colOff>
          <xdr:row>201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210</xdr:row>
          <xdr:rowOff>0</xdr:rowOff>
        </xdr:from>
        <xdr:to>
          <xdr:col>1</xdr:col>
          <xdr:colOff>257175</xdr:colOff>
          <xdr:row>211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236</xdr:row>
          <xdr:rowOff>200025</xdr:rowOff>
        </xdr:from>
        <xdr:to>
          <xdr:col>1</xdr:col>
          <xdr:colOff>257175</xdr:colOff>
          <xdr:row>238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236</xdr:row>
          <xdr:rowOff>200025</xdr:rowOff>
        </xdr:from>
        <xdr:to>
          <xdr:col>1</xdr:col>
          <xdr:colOff>257175</xdr:colOff>
          <xdr:row>238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251</xdr:row>
          <xdr:rowOff>0</xdr:rowOff>
        </xdr:from>
        <xdr:to>
          <xdr:col>1</xdr:col>
          <xdr:colOff>257175</xdr:colOff>
          <xdr:row>252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253</xdr:row>
          <xdr:rowOff>0</xdr:rowOff>
        </xdr:from>
        <xdr:to>
          <xdr:col>1</xdr:col>
          <xdr:colOff>257175</xdr:colOff>
          <xdr:row>254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258</xdr:row>
          <xdr:rowOff>0</xdr:rowOff>
        </xdr:from>
        <xdr:to>
          <xdr:col>1</xdr:col>
          <xdr:colOff>257175</xdr:colOff>
          <xdr:row>259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65</xdr:row>
          <xdr:rowOff>0</xdr:rowOff>
        </xdr:from>
        <xdr:to>
          <xdr:col>1</xdr:col>
          <xdr:colOff>257175</xdr:colOff>
          <xdr:row>66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95</xdr:row>
          <xdr:rowOff>200025</xdr:rowOff>
        </xdr:from>
        <xdr:to>
          <xdr:col>1</xdr:col>
          <xdr:colOff>257175</xdr:colOff>
          <xdr:row>97</xdr:row>
          <xdr:rowOff>85725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95</xdr:row>
          <xdr:rowOff>200025</xdr:rowOff>
        </xdr:from>
        <xdr:to>
          <xdr:col>1</xdr:col>
          <xdr:colOff>257175</xdr:colOff>
          <xdr:row>97</xdr:row>
          <xdr:rowOff>85725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95</xdr:row>
          <xdr:rowOff>200025</xdr:rowOff>
        </xdr:from>
        <xdr:to>
          <xdr:col>1</xdr:col>
          <xdr:colOff>257175</xdr:colOff>
          <xdr:row>97</xdr:row>
          <xdr:rowOff>85725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95</xdr:row>
          <xdr:rowOff>200025</xdr:rowOff>
        </xdr:from>
        <xdr:to>
          <xdr:col>1</xdr:col>
          <xdr:colOff>257175</xdr:colOff>
          <xdr:row>97</xdr:row>
          <xdr:rowOff>85725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100</xdr:row>
          <xdr:rowOff>0</xdr:rowOff>
        </xdr:from>
        <xdr:to>
          <xdr:col>1</xdr:col>
          <xdr:colOff>257175</xdr:colOff>
          <xdr:row>101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100</xdr:row>
          <xdr:rowOff>0</xdr:rowOff>
        </xdr:from>
        <xdr:to>
          <xdr:col>1</xdr:col>
          <xdr:colOff>257175</xdr:colOff>
          <xdr:row>101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100</xdr:row>
          <xdr:rowOff>0</xdr:rowOff>
        </xdr:from>
        <xdr:to>
          <xdr:col>1</xdr:col>
          <xdr:colOff>257175</xdr:colOff>
          <xdr:row>101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100</xdr:row>
          <xdr:rowOff>0</xdr:rowOff>
        </xdr:from>
        <xdr:to>
          <xdr:col>1</xdr:col>
          <xdr:colOff>257175</xdr:colOff>
          <xdr:row>101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30</xdr:row>
          <xdr:rowOff>171450</xdr:rowOff>
        </xdr:from>
        <xdr:to>
          <xdr:col>4</xdr:col>
          <xdr:colOff>533400</xdr:colOff>
          <xdr:row>32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H299"/>
  <sheetViews>
    <sheetView tabSelected="1" topLeftCell="A4" zoomScaleNormal="100" workbookViewId="0">
      <selection activeCell="A4" sqref="A4:Q4"/>
    </sheetView>
  </sheetViews>
  <sheetFormatPr baseColWidth="10" defaultColWidth="11.42578125" defaultRowHeight="15" x14ac:dyDescent="0.25"/>
  <cols>
    <col min="1" max="12" width="4.140625" style="5" customWidth="1"/>
    <col min="13" max="13" width="16.7109375" style="5" customWidth="1"/>
    <col min="14" max="14" width="1.7109375" style="5" customWidth="1"/>
    <col min="15" max="15" width="16.7109375" style="5" customWidth="1"/>
    <col min="16" max="16" width="14.42578125" style="5" customWidth="1"/>
    <col min="17" max="17" width="2" style="5" customWidth="1"/>
    <col min="18" max="16384" width="11.42578125" style="5"/>
  </cols>
  <sheetData>
    <row r="1" spans="1:17" x14ac:dyDescent="0.25">
      <c r="A1" s="159" t="s">
        <v>116</v>
      </c>
      <c r="B1" s="159"/>
      <c r="C1" s="160" t="s">
        <v>0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 x14ac:dyDescent="0.25">
      <c r="A2" s="6"/>
      <c r="B2" s="7"/>
      <c r="C2" s="160" t="s">
        <v>144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ht="15" customHeight="1" x14ac:dyDescent="0.25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ht="15.75" thickBot="1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5" spans="1:17" x14ac:dyDescent="0.25">
      <c r="A5" s="8" t="s">
        <v>1</v>
      </c>
      <c r="B5" s="8"/>
      <c r="C5" s="8"/>
      <c r="D5" s="8"/>
      <c r="E5" s="8"/>
      <c r="F5" s="8"/>
      <c r="G5" s="8"/>
      <c r="H5" s="8"/>
      <c r="I5" s="8"/>
      <c r="P5" s="9"/>
      <c r="Q5" s="9"/>
    </row>
    <row r="6" spans="1:17" ht="15" customHeight="1" x14ac:dyDescent="0.25"/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7" x14ac:dyDescent="0.25">
      <c r="A8" s="163" t="s">
        <v>2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7" ht="15" customHeight="1" x14ac:dyDescent="0.25"/>
    <row r="10" spans="1:17" ht="15.75" x14ac:dyDescent="0.25">
      <c r="A10" s="168" t="s">
        <v>53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9"/>
      <c r="Q10" s="125"/>
    </row>
    <row r="11" spans="1:17" x14ac:dyDescent="0.25">
      <c r="A11" s="10" t="s">
        <v>17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M11" s="12"/>
      <c r="N11" s="12"/>
    </row>
    <row r="12" spans="1:17" ht="15" customHeight="1" x14ac:dyDescent="0.25">
      <c r="H12" s="13"/>
    </row>
    <row r="13" spans="1:17" ht="15" customHeight="1" x14ac:dyDescent="0.25">
      <c r="A13" s="14" t="s">
        <v>6</v>
      </c>
      <c r="B13" s="15" t="s">
        <v>27</v>
      </c>
      <c r="F13" s="167"/>
      <c r="G13" s="167"/>
      <c r="H13" s="167"/>
      <c r="I13" s="167"/>
      <c r="J13" s="167"/>
      <c r="K13" s="167"/>
      <c r="L13" s="167"/>
      <c r="M13" s="167"/>
    </row>
    <row r="14" spans="1:17" ht="15" customHeight="1" x14ac:dyDescent="0.25">
      <c r="A14" s="14"/>
      <c r="B14" s="16"/>
    </row>
    <row r="15" spans="1:17" ht="15" customHeight="1" x14ac:dyDescent="0.25">
      <c r="A15" s="14" t="s">
        <v>7</v>
      </c>
      <c r="B15" s="17"/>
      <c r="C15" s="5" t="s">
        <v>3</v>
      </c>
      <c r="J15" s="5" t="s">
        <v>4</v>
      </c>
    </row>
    <row r="16" spans="1:17" ht="15" customHeight="1" x14ac:dyDescent="0.25">
      <c r="A16" s="14"/>
      <c r="B16" s="16"/>
    </row>
    <row r="17" spans="1:17" ht="15" customHeight="1" x14ac:dyDescent="0.25">
      <c r="A17" s="14" t="s">
        <v>8</v>
      </c>
      <c r="B17" s="17"/>
      <c r="C17" s="5" t="s">
        <v>139</v>
      </c>
    </row>
    <row r="18" spans="1:17" ht="15" customHeight="1" x14ac:dyDescent="0.25">
      <c r="A18" s="14"/>
      <c r="B18" s="17"/>
    </row>
    <row r="19" spans="1:17" ht="15" customHeight="1" x14ac:dyDescent="0.25">
      <c r="A19" s="14"/>
      <c r="C19" s="139" t="s">
        <v>13</v>
      </c>
      <c r="D19" s="139"/>
      <c r="E19" s="139"/>
      <c r="F19" s="139" t="s">
        <v>14</v>
      </c>
      <c r="G19" s="139"/>
      <c r="H19" s="139"/>
    </row>
    <row r="20" spans="1:17" ht="15" customHeight="1" x14ac:dyDescent="0.25">
      <c r="A20" s="14"/>
      <c r="B20" s="18"/>
      <c r="C20" s="164"/>
      <c r="D20" s="164"/>
      <c r="E20" s="164"/>
      <c r="F20" s="164"/>
      <c r="G20" s="164"/>
      <c r="H20" s="164"/>
      <c r="I20" s="147" t="s">
        <v>57</v>
      </c>
      <c r="J20" s="147"/>
      <c r="K20" s="147"/>
      <c r="L20" s="147"/>
      <c r="M20" s="147"/>
      <c r="N20" s="147"/>
      <c r="O20" s="147"/>
    </row>
    <row r="21" spans="1:17" ht="15" customHeight="1" x14ac:dyDescent="0.25">
      <c r="A21" s="14"/>
      <c r="B21" s="18"/>
      <c r="C21" s="164"/>
      <c r="D21" s="164"/>
      <c r="E21" s="164"/>
      <c r="F21" s="164"/>
      <c r="G21" s="164"/>
      <c r="H21" s="164"/>
      <c r="I21" s="147" t="s">
        <v>58</v>
      </c>
      <c r="J21" s="147"/>
      <c r="K21" s="147"/>
      <c r="L21" s="147"/>
      <c r="M21" s="147"/>
      <c r="N21" s="147"/>
      <c r="O21" s="147"/>
    </row>
    <row r="22" spans="1:17" ht="15" customHeight="1" x14ac:dyDescent="0.25">
      <c r="A22" s="14"/>
      <c r="B22" s="19"/>
      <c r="C22" s="165" t="str">
        <f>IF(C20=0,"",C21/C20*100)</f>
        <v/>
      </c>
      <c r="D22" s="165"/>
      <c r="E22" s="165"/>
      <c r="F22" s="165" t="str">
        <f>IF(F20=0,"",F21/F20*100)</f>
        <v/>
      </c>
      <c r="G22" s="165"/>
      <c r="H22" s="165"/>
      <c r="I22" s="147" t="s">
        <v>59</v>
      </c>
      <c r="J22" s="147"/>
      <c r="K22" s="147"/>
      <c r="L22" s="147"/>
      <c r="M22" s="147"/>
      <c r="N22" s="147"/>
      <c r="O22" s="147"/>
    </row>
    <row r="23" spans="1:17" ht="15" customHeight="1" x14ac:dyDescent="0.25">
      <c r="A23" s="14"/>
      <c r="C23" s="166"/>
      <c r="D23" s="166"/>
      <c r="E23" s="166"/>
    </row>
    <row r="24" spans="1:17" ht="15" customHeight="1" x14ac:dyDescent="0.25">
      <c r="A24" s="14" t="s">
        <v>9</v>
      </c>
      <c r="B24" s="17"/>
      <c r="C24" s="147" t="s">
        <v>5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25"/>
    </row>
    <row r="25" spans="1:17" ht="15" customHeight="1" x14ac:dyDescent="0.25">
      <c r="A25" s="14"/>
    </row>
    <row r="26" spans="1:17" ht="15" customHeight="1" x14ac:dyDescent="0.25">
      <c r="A26" s="14" t="s">
        <v>10</v>
      </c>
      <c r="B26" s="17"/>
      <c r="C26" s="104" t="s">
        <v>137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7" ht="15" customHeight="1" x14ac:dyDescent="0.25">
      <c r="A27" s="14"/>
    </row>
    <row r="28" spans="1:17" ht="14.45" customHeight="1" x14ac:dyDescent="0.25">
      <c r="A28" s="14" t="s">
        <v>11</v>
      </c>
      <c r="B28" s="17"/>
      <c r="C28" s="113" t="s">
        <v>78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</row>
    <row r="29" spans="1:17" ht="17.25" customHeight="1" x14ac:dyDescent="0.25">
      <c r="A29" s="14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</row>
    <row r="30" spans="1:17" x14ac:dyDescent="0.25">
      <c r="A30" s="14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</row>
    <row r="31" spans="1:17" ht="15" customHeight="1" x14ac:dyDescent="0.25">
      <c r="A31" s="14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ht="14.45" customHeight="1" x14ac:dyDescent="0.25">
      <c r="A32" s="14" t="s">
        <v>12</v>
      </c>
      <c r="B32" s="17"/>
      <c r="C32" s="113" t="s">
        <v>140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</row>
    <row r="33" spans="1:20" x14ac:dyDescent="0.25">
      <c r="A33" s="14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0" ht="45" customHeight="1" x14ac:dyDescent="0.25">
      <c r="A34" s="14"/>
      <c r="C34" s="20"/>
      <c r="D34" s="113" t="s">
        <v>30</v>
      </c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</row>
    <row r="35" spans="1:20" ht="15" customHeight="1" x14ac:dyDescent="0.25">
      <c r="A35" s="14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20" x14ac:dyDescent="0.25">
      <c r="A36" s="14"/>
      <c r="C36" s="20"/>
      <c r="D36" s="155"/>
      <c r="E36" s="156"/>
      <c r="F36" s="113" t="s">
        <v>69</v>
      </c>
      <c r="G36" s="113"/>
      <c r="H36" s="113"/>
      <c r="I36" s="113"/>
      <c r="J36" s="113"/>
      <c r="K36" s="113"/>
      <c r="L36" s="113"/>
      <c r="M36" s="20"/>
      <c r="N36" s="20"/>
      <c r="O36" s="20"/>
      <c r="P36" s="20"/>
      <c r="Q36" s="20"/>
    </row>
    <row r="37" spans="1:20" x14ac:dyDescent="0.25">
      <c r="A37" s="14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20" ht="14.45" customHeight="1" x14ac:dyDescent="0.25">
      <c r="A38" s="14"/>
      <c r="C38" s="20"/>
      <c r="D38" s="113" t="s">
        <v>77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</row>
    <row r="39" spans="1:20" ht="15" customHeight="1" x14ac:dyDescent="0.25">
      <c r="A39" s="14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20" ht="16.149999999999999" customHeight="1" x14ac:dyDescent="0.25">
      <c r="A40" s="14"/>
      <c r="C40" s="20"/>
      <c r="D40" s="157"/>
      <c r="E40" s="158"/>
      <c r="F40" s="113" t="s">
        <v>70</v>
      </c>
      <c r="G40" s="113"/>
      <c r="H40" s="113"/>
      <c r="I40" s="113"/>
      <c r="J40" s="113"/>
      <c r="K40" s="113"/>
      <c r="L40" s="113"/>
      <c r="M40" s="113"/>
      <c r="N40" s="20"/>
      <c r="O40" s="106"/>
      <c r="P40" s="106"/>
      <c r="Q40" s="106"/>
      <c r="R40" s="106"/>
      <c r="S40" s="106"/>
    </row>
    <row r="41" spans="1:20" x14ac:dyDescent="0.25">
      <c r="A41" s="14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1:20" ht="30" customHeight="1" x14ac:dyDescent="0.25">
      <c r="A42" s="14"/>
      <c r="C42" s="20"/>
      <c r="D42" s="113" t="s">
        <v>29</v>
      </c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</row>
    <row r="43" spans="1:20" ht="15" customHeight="1" x14ac:dyDescent="0.25">
      <c r="A43" s="14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1:20" x14ac:dyDescent="0.25">
      <c r="A44" s="14"/>
      <c r="C44" s="20"/>
      <c r="D44" s="157"/>
      <c r="E44" s="158"/>
      <c r="F44" s="113" t="s">
        <v>71</v>
      </c>
      <c r="G44" s="113"/>
      <c r="H44" s="113"/>
      <c r="I44" s="113"/>
      <c r="J44" s="113"/>
      <c r="K44" s="113"/>
      <c r="L44" s="113"/>
      <c r="M44" s="113"/>
      <c r="N44" s="113"/>
      <c r="O44" s="113"/>
      <c r="P44" s="106"/>
      <c r="Q44" s="106"/>
      <c r="R44" s="106"/>
      <c r="S44" s="106"/>
      <c r="T44" s="106"/>
    </row>
    <row r="45" spans="1:20" x14ac:dyDescent="0.25">
      <c r="A45" s="14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spans="1:20" ht="14.45" customHeight="1" x14ac:dyDescent="0.25">
      <c r="A46" s="14"/>
      <c r="C46" s="20"/>
      <c r="D46" s="113" t="s">
        <v>79</v>
      </c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</row>
    <row r="47" spans="1:20" ht="15" customHeight="1" x14ac:dyDescent="0.25">
      <c r="A47" s="14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1:20" x14ac:dyDescent="0.25">
      <c r="A48" s="14"/>
      <c r="C48" s="20"/>
      <c r="D48" s="157"/>
      <c r="E48" s="158"/>
      <c r="F48" s="113" t="s">
        <v>72</v>
      </c>
      <c r="G48" s="113"/>
      <c r="H48" s="113"/>
      <c r="I48" s="113"/>
      <c r="J48" s="113"/>
      <c r="K48" s="113"/>
      <c r="L48" s="113"/>
      <c r="M48" s="113"/>
      <c r="N48" s="20"/>
      <c r="O48" s="20"/>
      <c r="P48" s="106"/>
      <c r="Q48" s="106"/>
      <c r="R48" s="106"/>
      <c r="S48" s="106"/>
      <c r="T48" s="106"/>
    </row>
    <row r="49" spans="1:20" s="13" customFormat="1" x14ac:dyDescent="0.25">
      <c r="A49" s="21"/>
      <c r="C49" s="22"/>
      <c r="D49" s="23"/>
      <c r="E49" s="23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4"/>
      <c r="Q49" s="24"/>
      <c r="R49" s="24"/>
      <c r="S49" s="24"/>
      <c r="T49" s="24"/>
    </row>
    <row r="50" spans="1:20" s="13" customFormat="1" x14ac:dyDescent="0.25">
      <c r="A50" s="21"/>
      <c r="C50" s="86"/>
      <c r="D50" s="23"/>
      <c r="E50" s="23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24"/>
      <c r="Q50" s="24"/>
      <c r="R50" s="24"/>
      <c r="S50" s="24"/>
      <c r="T50" s="24"/>
    </row>
    <row r="51" spans="1:20" s="13" customFormat="1" x14ac:dyDescent="0.25">
      <c r="A51" s="21"/>
      <c r="C51" s="22"/>
      <c r="D51" s="23"/>
      <c r="E51" s="23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4"/>
      <c r="Q51" s="24"/>
      <c r="R51" s="24"/>
      <c r="S51" s="24"/>
      <c r="T51" s="24"/>
    </row>
    <row r="52" spans="1:20" x14ac:dyDescent="0.25">
      <c r="A52" s="14"/>
      <c r="C52" s="20"/>
      <c r="D52" s="26"/>
      <c r="E52" s="27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20" ht="46.5" customHeight="1" x14ac:dyDescent="0.25">
      <c r="A53" s="14"/>
      <c r="C53" s="20"/>
      <c r="D53" s="113" t="s">
        <v>141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</row>
    <row r="54" spans="1:20" ht="5.0999999999999996" customHeight="1" x14ac:dyDescent="0.25">
      <c r="A54" s="14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20" x14ac:dyDescent="0.25">
      <c r="A55" s="14"/>
      <c r="C55" s="20"/>
      <c r="D55" s="155"/>
      <c r="E55" s="156"/>
      <c r="F55" s="113" t="s">
        <v>94</v>
      </c>
      <c r="G55" s="113"/>
      <c r="H55" s="113"/>
      <c r="I55" s="113"/>
      <c r="J55" s="113"/>
      <c r="K55" s="113"/>
      <c r="L55" s="113"/>
      <c r="M55" s="113"/>
      <c r="N55" s="113"/>
      <c r="O55" s="113"/>
      <c r="P55" s="20"/>
      <c r="Q55" s="20"/>
    </row>
    <row r="56" spans="1:20" ht="15" customHeight="1" x14ac:dyDescent="0.25">
      <c r="A56" s="14"/>
      <c r="C56" s="20"/>
      <c r="D56" s="26"/>
      <c r="E56" s="27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20" ht="14.45" customHeight="1" x14ac:dyDescent="0.25">
      <c r="A57" s="14"/>
      <c r="C57" s="20"/>
      <c r="D57" s="155"/>
      <c r="E57" s="156"/>
      <c r="F57" s="113" t="s">
        <v>80</v>
      </c>
      <c r="G57" s="113"/>
      <c r="H57" s="113"/>
      <c r="I57" s="113"/>
      <c r="J57" s="113"/>
      <c r="K57" s="113"/>
      <c r="L57" s="113"/>
      <c r="M57" s="113"/>
      <c r="N57" s="113"/>
      <c r="O57" s="113"/>
      <c r="P57" s="20"/>
      <c r="Q57" s="20"/>
    </row>
    <row r="58" spans="1:20" ht="14.45" customHeight="1" x14ac:dyDescent="0.25">
      <c r="A58" s="14"/>
      <c r="C58" s="20"/>
      <c r="D58" s="28"/>
      <c r="E58" s="29"/>
      <c r="F58" s="123"/>
      <c r="G58" s="113"/>
      <c r="H58" s="113"/>
      <c r="I58" s="113"/>
      <c r="J58" s="113"/>
      <c r="K58" s="113"/>
      <c r="L58" s="113"/>
      <c r="M58" s="113"/>
      <c r="N58" s="113"/>
      <c r="O58" s="113"/>
      <c r="P58" s="20"/>
      <c r="Q58" s="20"/>
    </row>
    <row r="59" spans="1:20" ht="18.75" customHeight="1" x14ac:dyDescent="0.25">
      <c r="A59" s="14"/>
      <c r="C59" s="20"/>
      <c r="D59" s="113" t="s">
        <v>96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</row>
    <row r="60" spans="1:20" ht="16.5" customHeight="1" x14ac:dyDescent="0.25">
      <c r="A60" s="14"/>
      <c r="C60" s="20"/>
      <c r="D60" s="113" t="s">
        <v>97</v>
      </c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</row>
    <row r="61" spans="1:20" x14ac:dyDescent="0.25">
      <c r="A61" s="1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20" x14ac:dyDescent="0.25">
      <c r="A62" s="14"/>
      <c r="C62" s="20"/>
      <c r="D62" s="155"/>
      <c r="E62" s="156"/>
      <c r="F62" s="113" t="s">
        <v>73</v>
      </c>
      <c r="G62" s="113"/>
      <c r="H62" s="113"/>
      <c r="I62" s="113"/>
      <c r="J62" s="113"/>
      <c r="K62" s="113"/>
      <c r="L62" s="113"/>
      <c r="M62" s="113"/>
      <c r="N62" s="113"/>
      <c r="O62" s="113"/>
      <c r="P62" s="20"/>
      <c r="Q62" s="20"/>
    </row>
    <row r="63" spans="1:20" x14ac:dyDescent="0.25">
      <c r="A63" s="14"/>
      <c r="C63" s="20"/>
      <c r="D63" s="26"/>
      <c r="E63" s="27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20" ht="14.45" customHeight="1" x14ac:dyDescent="0.25">
      <c r="A64" s="14"/>
      <c r="C64" s="20"/>
      <c r="D64" s="155"/>
      <c r="E64" s="156"/>
      <c r="F64" s="113" t="s">
        <v>74</v>
      </c>
      <c r="G64" s="113"/>
      <c r="H64" s="113"/>
      <c r="I64" s="113"/>
      <c r="J64" s="113"/>
      <c r="K64" s="113"/>
      <c r="L64" s="113"/>
      <c r="M64" s="113"/>
      <c r="N64" s="113"/>
      <c r="O64" s="113"/>
      <c r="P64" s="20"/>
      <c r="Q64" s="20"/>
    </row>
    <row r="65" spans="1:17" ht="14.45" customHeight="1" x14ac:dyDescent="0.25">
      <c r="A65" s="14"/>
      <c r="C65" s="20"/>
      <c r="D65" s="26"/>
      <c r="E65" s="3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s="32" customFormat="1" ht="15" customHeight="1" x14ac:dyDescent="0.25">
      <c r="A66" s="31" t="s">
        <v>31</v>
      </c>
      <c r="C66" s="121" t="s">
        <v>117</v>
      </c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33"/>
    </row>
    <row r="67" spans="1:17" s="32" customFormat="1" ht="14.45" customHeight="1" x14ac:dyDescent="0.25">
      <c r="A67" s="31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5"/>
      <c r="O67" s="35"/>
      <c r="P67" s="35"/>
      <c r="Q67" s="35"/>
    </row>
    <row r="68" spans="1:17" s="32" customFormat="1" x14ac:dyDescent="0.25">
      <c r="C68" s="183" t="s">
        <v>13</v>
      </c>
      <c r="D68" s="183"/>
      <c r="E68" s="183"/>
      <c r="F68" s="183" t="s">
        <v>14</v>
      </c>
      <c r="G68" s="183"/>
      <c r="H68" s="183"/>
      <c r="O68" s="36"/>
    </row>
    <row r="69" spans="1:17" s="32" customFormat="1" ht="15" customHeight="1" x14ac:dyDescent="0.25">
      <c r="C69" s="184"/>
      <c r="D69" s="184"/>
      <c r="E69" s="184"/>
      <c r="F69" s="184"/>
      <c r="G69" s="184"/>
      <c r="H69" s="184"/>
      <c r="I69" s="36" t="s">
        <v>54</v>
      </c>
      <c r="J69" s="36"/>
      <c r="K69" s="36"/>
      <c r="L69" s="36"/>
      <c r="M69" s="36"/>
      <c r="N69" s="36"/>
      <c r="O69" s="36"/>
    </row>
    <row r="70" spans="1:17" s="32" customFormat="1" ht="15" customHeight="1" x14ac:dyDescent="0.25">
      <c r="C70" s="117"/>
      <c r="D70" s="117"/>
      <c r="E70" s="117"/>
      <c r="F70" s="117"/>
      <c r="G70" s="117"/>
      <c r="H70" s="117"/>
      <c r="I70" s="113" t="s">
        <v>55</v>
      </c>
      <c r="J70" s="113"/>
      <c r="K70" s="113"/>
      <c r="L70" s="113"/>
      <c r="M70" s="113"/>
      <c r="N70" s="36"/>
      <c r="O70" s="36"/>
    </row>
    <row r="71" spans="1:17" s="32" customFormat="1" ht="15" customHeight="1" x14ac:dyDescent="0.25">
      <c r="C71" s="117"/>
      <c r="D71" s="117"/>
      <c r="E71" s="117"/>
      <c r="F71" s="117"/>
      <c r="G71" s="117"/>
      <c r="H71" s="117"/>
      <c r="I71" s="113" t="s">
        <v>56</v>
      </c>
      <c r="J71" s="113"/>
      <c r="K71" s="113"/>
      <c r="L71" s="113"/>
      <c r="M71" s="113"/>
      <c r="N71" s="36"/>
      <c r="O71" s="36"/>
    </row>
    <row r="72" spans="1:17" s="32" customFormat="1" ht="15" customHeight="1" x14ac:dyDescent="0.25">
      <c r="C72" s="119" t="str">
        <f>IF(C70+C71=0,"",C70*0.6+C71*1)</f>
        <v/>
      </c>
      <c r="D72" s="119"/>
      <c r="E72" s="119"/>
      <c r="F72" s="119" t="str">
        <f>IF(F70+F71=0,"",F70*0.6+F71*1)</f>
        <v/>
      </c>
      <c r="G72" s="119"/>
      <c r="H72" s="119"/>
      <c r="I72" s="36" t="s">
        <v>118</v>
      </c>
      <c r="J72" s="36"/>
      <c r="K72" s="36"/>
      <c r="L72" s="36"/>
      <c r="M72" s="36"/>
      <c r="N72" s="36"/>
      <c r="O72" s="36"/>
    </row>
    <row r="73" spans="1:17" s="32" customFormat="1" ht="15" customHeight="1" x14ac:dyDescent="0.25">
      <c r="C73" s="132" t="str">
        <f>IF(C72="","",C69/C72)</f>
        <v/>
      </c>
      <c r="D73" s="132"/>
      <c r="E73" s="132"/>
      <c r="F73" s="132" t="str">
        <f>IF(F72="","",F69/F72)</f>
        <v/>
      </c>
      <c r="G73" s="132"/>
      <c r="H73" s="132"/>
      <c r="I73" s="36" t="s">
        <v>119</v>
      </c>
      <c r="J73" s="36"/>
      <c r="K73" s="36"/>
      <c r="L73" s="36"/>
      <c r="M73" s="36"/>
      <c r="N73" s="36"/>
    </row>
    <row r="74" spans="1:17" ht="14.45" customHeight="1" x14ac:dyDescent="0.25">
      <c r="A74" s="14"/>
      <c r="C74" s="20"/>
      <c r="D74" s="26"/>
      <c r="E74" s="27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ht="17.45" customHeight="1" x14ac:dyDescent="0.25">
      <c r="A75" s="11" t="s">
        <v>15</v>
      </c>
      <c r="B75" s="17"/>
      <c r="C75" s="113" t="s">
        <v>120</v>
      </c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</row>
    <row r="76" spans="1:17" s="88" customFormat="1" ht="15.75" x14ac:dyDescent="0.25">
      <c r="A76" s="11"/>
      <c r="B76" s="1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</row>
    <row r="77" spans="1:17" s="88" customFormat="1" ht="15.75" x14ac:dyDescent="0.25">
      <c r="A77" s="11"/>
      <c r="B77" s="17"/>
      <c r="C77" s="87"/>
      <c r="D77" s="184"/>
      <c r="E77" s="184"/>
      <c r="F77" s="174" t="s">
        <v>54</v>
      </c>
      <c r="G77" s="175"/>
      <c r="H77" s="175"/>
      <c r="I77" s="175"/>
      <c r="J77" s="175"/>
      <c r="K77" s="175"/>
      <c r="L77" s="175"/>
      <c r="M77" s="87"/>
      <c r="N77" s="87"/>
      <c r="O77" s="87"/>
      <c r="P77" s="87"/>
      <c r="Q77" s="87"/>
    </row>
    <row r="78" spans="1:17" s="88" customFormat="1" ht="15.75" x14ac:dyDescent="0.25">
      <c r="A78" s="11"/>
      <c r="B78" s="17"/>
      <c r="C78" s="87"/>
      <c r="D78" s="117"/>
      <c r="E78" s="117"/>
      <c r="F78" s="112" t="s">
        <v>55</v>
      </c>
      <c r="G78" s="113"/>
      <c r="H78" s="113"/>
      <c r="I78" s="113"/>
      <c r="J78" s="113"/>
      <c r="K78" s="118"/>
      <c r="L78" s="118"/>
      <c r="M78" s="87"/>
      <c r="N78" s="87"/>
      <c r="O78" s="87"/>
      <c r="P78" s="87"/>
      <c r="Q78" s="87"/>
    </row>
    <row r="79" spans="1:17" s="88" customFormat="1" ht="15.75" customHeight="1" x14ac:dyDescent="0.25">
      <c r="A79" s="11"/>
      <c r="B79" s="17"/>
      <c r="C79" s="87"/>
      <c r="D79" s="117"/>
      <c r="E79" s="117"/>
      <c r="F79" s="112" t="s">
        <v>56</v>
      </c>
      <c r="G79" s="113"/>
      <c r="H79" s="113"/>
      <c r="I79" s="113"/>
      <c r="J79" s="113"/>
      <c r="K79" s="118"/>
      <c r="L79" s="118"/>
      <c r="M79" s="87"/>
      <c r="N79" s="87"/>
      <c r="O79" s="87"/>
      <c r="P79" s="87"/>
      <c r="Q79" s="87"/>
    </row>
    <row r="80" spans="1:17" s="88" customFormat="1" ht="15.75" x14ac:dyDescent="0.25">
      <c r="A80" s="11"/>
      <c r="B80" s="17"/>
      <c r="C80" s="87"/>
      <c r="D80" s="119" t="str">
        <f>IF(D78+D79=0,"",D78*0.6+D79*1)</f>
        <v/>
      </c>
      <c r="E80" s="119"/>
      <c r="F80" s="36" t="s">
        <v>118</v>
      </c>
      <c r="G80" s="36"/>
      <c r="H80" s="36"/>
      <c r="I80" s="36"/>
      <c r="J80" s="36"/>
      <c r="K80" s="87"/>
      <c r="L80" s="87"/>
      <c r="M80" s="87"/>
      <c r="N80" s="87"/>
      <c r="O80" s="87"/>
      <c r="P80" s="87"/>
      <c r="Q80" s="87"/>
    </row>
    <row r="81" spans="1:17" s="88" customFormat="1" ht="15.75" x14ac:dyDescent="0.25">
      <c r="A81" s="11"/>
      <c r="B81" s="17"/>
      <c r="C81" s="87"/>
      <c r="D81" s="132" t="str">
        <f>IF(D80="","",D77/D80)</f>
        <v/>
      </c>
      <c r="E81" s="132"/>
      <c r="F81" s="36" t="s">
        <v>119</v>
      </c>
      <c r="G81" s="36"/>
      <c r="H81" s="36"/>
      <c r="I81" s="36"/>
      <c r="J81" s="36"/>
      <c r="K81" s="87"/>
      <c r="L81" s="87"/>
      <c r="M81" s="87"/>
      <c r="N81" s="87"/>
      <c r="O81" s="87"/>
      <c r="P81" s="87"/>
      <c r="Q81" s="87"/>
    </row>
    <row r="82" spans="1:17" s="88" customFormat="1" ht="15.75" x14ac:dyDescent="0.25">
      <c r="A82" s="11"/>
      <c r="B82" s="1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</row>
    <row r="83" spans="1:17" ht="30" customHeight="1" x14ac:dyDescent="0.25">
      <c r="A83" s="14"/>
      <c r="B83" s="17"/>
      <c r="C83" s="113" t="s">
        <v>121</v>
      </c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</row>
    <row r="84" spans="1:17" ht="14.45" customHeight="1" x14ac:dyDescent="0.25">
      <c r="A84" s="14"/>
      <c r="C84" s="20"/>
      <c r="D84" s="26"/>
      <c r="E84" s="27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s="88" customFormat="1" ht="14.45" customHeight="1" x14ac:dyDescent="0.25">
      <c r="A85" s="14"/>
      <c r="C85" s="87"/>
      <c r="D85" s="182"/>
      <c r="E85" s="182"/>
      <c r="F85" s="112" t="s">
        <v>55</v>
      </c>
      <c r="G85" s="113"/>
      <c r="H85" s="113"/>
      <c r="I85" s="113"/>
      <c r="J85" s="113"/>
      <c r="K85" s="118"/>
      <c r="L85" s="118"/>
      <c r="M85" s="87"/>
      <c r="N85" s="87"/>
      <c r="O85" s="87"/>
      <c r="P85" s="87"/>
      <c r="Q85" s="87"/>
    </row>
    <row r="86" spans="1:17" s="88" customFormat="1" ht="14.45" customHeight="1" x14ac:dyDescent="0.25">
      <c r="A86" s="14"/>
      <c r="C86" s="87"/>
      <c r="D86" s="182"/>
      <c r="E86" s="182"/>
      <c r="F86" s="112" t="s">
        <v>56</v>
      </c>
      <c r="G86" s="113"/>
      <c r="H86" s="113"/>
      <c r="I86" s="113"/>
      <c r="J86" s="113"/>
      <c r="K86" s="118"/>
      <c r="L86" s="118"/>
      <c r="M86" s="87"/>
      <c r="N86" s="87"/>
      <c r="O86" s="87"/>
      <c r="P86" s="87"/>
      <c r="Q86" s="87"/>
    </row>
    <row r="87" spans="1:17" s="88" customFormat="1" ht="14.45" customHeight="1" x14ac:dyDescent="0.25">
      <c r="A87" s="14"/>
      <c r="C87" s="87"/>
      <c r="D87" s="178" t="str">
        <f>IF(D85+D86=0,"",D85*0.6+D86*1)</f>
        <v/>
      </c>
      <c r="E87" s="178"/>
      <c r="F87" s="36" t="s">
        <v>118</v>
      </c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</row>
    <row r="88" spans="1:17" ht="14.45" customHeight="1" x14ac:dyDescent="0.25">
      <c r="A88" s="14"/>
      <c r="C88" s="20"/>
      <c r="D88" s="128"/>
      <c r="E88" s="129"/>
      <c r="F88" s="113" t="s">
        <v>75</v>
      </c>
      <c r="G88" s="113"/>
      <c r="H88" s="113"/>
      <c r="I88" s="113"/>
      <c r="J88" s="113"/>
      <c r="K88" s="113"/>
      <c r="L88" s="113"/>
      <c r="M88" s="113"/>
      <c r="N88" s="113"/>
      <c r="O88" s="113"/>
      <c r="P88" s="20"/>
      <c r="Q88" s="20"/>
    </row>
    <row r="89" spans="1:17" ht="14.45" customHeight="1" x14ac:dyDescent="0.25">
      <c r="A89" s="14"/>
      <c r="C89" s="20"/>
      <c r="D89" s="126" t="str">
        <f>IF(D87="","",D88/D87)</f>
        <v/>
      </c>
      <c r="E89" s="127"/>
      <c r="F89" s="113" t="s">
        <v>122</v>
      </c>
      <c r="G89" s="113"/>
      <c r="H89" s="113"/>
      <c r="I89" s="113"/>
      <c r="J89" s="113"/>
      <c r="K89" s="113"/>
      <c r="L89" s="113"/>
      <c r="M89" s="113"/>
      <c r="N89" s="113"/>
      <c r="O89" s="113"/>
      <c r="P89" s="20"/>
      <c r="Q89" s="20"/>
    </row>
    <row r="90" spans="1:17" ht="14.45" customHeight="1" x14ac:dyDescent="0.25">
      <c r="A90" s="14"/>
      <c r="C90" s="20"/>
      <c r="D90" s="128"/>
      <c r="E90" s="129"/>
      <c r="F90" s="113" t="s">
        <v>62</v>
      </c>
      <c r="G90" s="113"/>
      <c r="H90" s="113"/>
      <c r="I90" s="113"/>
      <c r="J90" s="113"/>
      <c r="K90" s="113"/>
      <c r="L90" s="113"/>
      <c r="M90" s="113"/>
      <c r="N90" s="113"/>
      <c r="O90" s="113"/>
      <c r="P90" s="20"/>
      <c r="Q90" s="20"/>
    </row>
    <row r="91" spans="1:17" ht="14.45" customHeight="1" x14ac:dyDescent="0.25">
      <c r="A91" s="14"/>
      <c r="C91" s="20"/>
      <c r="D91" s="126" t="str">
        <f>IF(D87="","",D90/D87)</f>
        <v/>
      </c>
      <c r="E91" s="127"/>
      <c r="F91" s="113" t="s">
        <v>123</v>
      </c>
      <c r="G91" s="113"/>
      <c r="H91" s="113"/>
      <c r="I91" s="113"/>
      <c r="J91" s="113"/>
      <c r="K91" s="113"/>
      <c r="L91" s="113"/>
      <c r="M91" s="113"/>
      <c r="N91" s="113"/>
      <c r="O91" s="113"/>
      <c r="P91" s="20"/>
      <c r="Q91" s="20"/>
    </row>
    <row r="92" spans="1:17" ht="14.45" customHeight="1" x14ac:dyDescent="0.25">
      <c r="A92" s="14"/>
      <c r="C92" s="20"/>
      <c r="D92" s="26"/>
      <c r="E92" s="27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42" customHeight="1" x14ac:dyDescent="0.25">
      <c r="A93" s="11" t="s">
        <v>20</v>
      </c>
      <c r="B93" s="121" t="s">
        <v>142</v>
      </c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</row>
    <row r="94" spans="1:17" ht="12.6" customHeight="1" x14ac:dyDescent="0.25">
      <c r="A94" s="11"/>
      <c r="B94" s="17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1:17" ht="15" customHeight="1" x14ac:dyDescent="0.25">
      <c r="A95" s="11"/>
      <c r="B95" s="17"/>
      <c r="C95" s="124" t="s">
        <v>83</v>
      </c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</row>
    <row r="96" spans="1:17" ht="10.15" customHeight="1" x14ac:dyDescent="0.25">
      <c r="A96" s="11"/>
      <c r="B96" s="37"/>
    </row>
    <row r="97" spans="1:18" ht="15" customHeight="1" x14ac:dyDescent="0.25">
      <c r="A97" s="11"/>
      <c r="B97" s="37"/>
      <c r="C97" s="121" t="s">
        <v>93</v>
      </c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</row>
    <row r="98" spans="1:18" ht="11.45" customHeight="1" x14ac:dyDescent="0.25">
      <c r="A98" s="11"/>
      <c r="B98" s="17"/>
    </row>
    <row r="99" spans="1:18" ht="14.45" customHeight="1" x14ac:dyDescent="0.25">
      <c r="A99" s="14"/>
      <c r="C99" s="130"/>
      <c r="D99" s="131"/>
      <c r="E99" s="113" t="s">
        <v>81</v>
      </c>
      <c r="F99" s="113"/>
      <c r="G99" s="113"/>
      <c r="H99" s="113"/>
      <c r="I99" s="113"/>
      <c r="J99" s="113"/>
      <c r="K99" s="113"/>
      <c r="L99" s="113"/>
      <c r="M99" s="113"/>
      <c r="N99" s="113"/>
      <c r="O99" s="20"/>
      <c r="P99" s="20"/>
      <c r="Q99" s="20"/>
    </row>
    <row r="100" spans="1:18" ht="15" customHeight="1" x14ac:dyDescent="0.25">
      <c r="A100" s="11"/>
      <c r="B100" s="17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</row>
    <row r="101" spans="1:18" ht="29.25" customHeight="1" x14ac:dyDescent="0.25">
      <c r="A101" s="11"/>
      <c r="B101" s="17"/>
      <c r="C101" s="121" t="s">
        <v>98</v>
      </c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</row>
    <row r="102" spans="1:18" ht="14.45" customHeight="1" x14ac:dyDescent="0.25">
      <c r="A102" s="14"/>
      <c r="C102" s="20"/>
      <c r="D102" s="26"/>
      <c r="E102" s="27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18" ht="14.45" customHeight="1" x14ac:dyDescent="0.25">
      <c r="A103" s="14"/>
      <c r="C103" s="130"/>
      <c r="D103" s="131"/>
      <c r="E103" s="113" t="s">
        <v>82</v>
      </c>
      <c r="F103" s="113"/>
      <c r="G103" s="113"/>
      <c r="H103" s="113"/>
      <c r="I103" s="113"/>
      <c r="J103" s="113"/>
      <c r="K103" s="113"/>
      <c r="L103" s="113"/>
      <c r="M103" s="113"/>
      <c r="N103" s="113"/>
      <c r="O103" s="20"/>
      <c r="P103" s="20"/>
      <c r="Q103" s="20"/>
    </row>
    <row r="104" spans="1:18" ht="14.45" customHeight="1" x14ac:dyDescent="0.25">
      <c r="A104" s="14"/>
      <c r="C104" s="38"/>
      <c r="D104" s="38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1:18" ht="30" customHeight="1" x14ac:dyDescent="0.25">
      <c r="A105" s="11" t="s">
        <v>26</v>
      </c>
      <c r="B105" s="17"/>
      <c r="C105" s="113" t="s">
        <v>124</v>
      </c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</row>
    <row r="106" spans="1:18" ht="15" customHeight="1" x14ac:dyDescent="0.25">
      <c r="A106" s="11"/>
      <c r="B106" s="17"/>
      <c r="C106" s="39" t="s">
        <v>84</v>
      </c>
      <c r="D106" s="113" t="s">
        <v>125</v>
      </c>
      <c r="E106" s="113"/>
      <c r="F106" s="113"/>
      <c r="G106" s="113"/>
      <c r="H106" s="113"/>
      <c r="I106" s="113"/>
      <c r="J106" s="113"/>
      <c r="K106" s="113"/>
      <c r="L106" s="113"/>
      <c r="M106" s="113"/>
      <c r="N106" s="20"/>
      <c r="O106" s="20"/>
      <c r="P106" s="20"/>
      <c r="Q106" s="20"/>
    </row>
    <row r="107" spans="1:18" ht="15" customHeight="1" x14ac:dyDescent="0.25">
      <c r="A107" s="11"/>
      <c r="B107" s="17"/>
      <c r="C107" s="39" t="s">
        <v>84</v>
      </c>
      <c r="D107" s="113" t="s">
        <v>126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20"/>
      <c r="O107" s="20"/>
      <c r="P107" s="20"/>
      <c r="Q107" s="20"/>
    </row>
    <row r="108" spans="1:18" ht="15" customHeight="1" x14ac:dyDescent="0.25">
      <c r="A108" s="11"/>
      <c r="B108" s="17"/>
      <c r="C108" s="39" t="s">
        <v>84</v>
      </c>
      <c r="D108" s="113" t="s">
        <v>127</v>
      </c>
      <c r="E108" s="113"/>
      <c r="F108" s="113"/>
      <c r="G108" s="113"/>
      <c r="H108" s="113"/>
      <c r="I108" s="113"/>
      <c r="J108" s="113"/>
      <c r="K108" s="113"/>
      <c r="L108" s="113"/>
      <c r="M108" s="113"/>
      <c r="N108" s="20"/>
      <c r="O108" s="20"/>
      <c r="P108" s="20"/>
      <c r="Q108" s="20"/>
    </row>
    <row r="109" spans="1:18" ht="14.45" customHeight="1" x14ac:dyDescent="0.25">
      <c r="A109" s="14"/>
      <c r="C109" s="20"/>
      <c r="D109" s="26"/>
      <c r="E109" s="27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8" ht="14.45" customHeight="1" x14ac:dyDescent="0.25">
      <c r="A110" s="14"/>
      <c r="C110" s="113" t="s">
        <v>107</v>
      </c>
      <c r="D110" s="116"/>
      <c r="E110" s="116"/>
      <c r="F110" s="116"/>
      <c r="G110" s="116"/>
      <c r="H110" s="116"/>
      <c r="I110" s="116"/>
      <c r="J110" s="116"/>
      <c r="K110" s="116"/>
      <c r="L110" s="116"/>
      <c r="M110" s="20"/>
      <c r="N110" s="20"/>
      <c r="O110" s="20"/>
      <c r="P110" s="20"/>
      <c r="Q110" s="20"/>
    </row>
    <row r="111" spans="1:18" s="88" customFormat="1" ht="14.45" customHeight="1" x14ac:dyDescent="0.25">
      <c r="A111" s="14"/>
      <c r="C111" s="87"/>
      <c r="D111" s="89"/>
      <c r="E111" s="89"/>
      <c r="F111" s="89"/>
      <c r="G111" s="89"/>
      <c r="H111" s="89"/>
      <c r="I111" s="89"/>
      <c r="J111" s="89"/>
      <c r="K111" s="89"/>
      <c r="L111" s="89"/>
      <c r="M111" s="87"/>
      <c r="N111" s="87"/>
      <c r="O111" s="87"/>
      <c r="P111" s="87"/>
      <c r="Q111" s="87"/>
    </row>
    <row r="112" spans="1:18" s="88" customFormat="1" ht="14.45" customHeight="1" x14ac:dyDescent="0.25">
      <c r="A112" s="14"/>
      <c r="C112" s="117"/>
      <c r="D112" s="117"/>
      <c r="E112" s="112" t="s">
        <v>55</v>
      </c>
      <c r="F112" s="113"/>
      <c r="G112" s="113"/>
      <c r="H112" s="113"/>
      <c r="I112" s="113"/>
      <c r="J112" s="118"/>
      <c r="K112" s="118"/>
      <c r="L112" s="176"/>
      <c r="M112" s="176"/>
      <c r="N112" s="176"/>
      <c r="O112" s="176"/>
      <c r="P112" s="176"/>
      <c r="Q112" s="177"/>
      <c r="R112" s="177"/>
    </row>
    <row r="113" spans="1:19" ht="14.45" customHeight="1" x14ac:dyDescent="0.25">
      <c r="A113" s="14"/>
      <c r="C113" s="117"/>
      <c r="D113" s="117"/>
      <c r="E113" s="112" t="s">
        <v>56</v>
      </c>
      <c r="F113" s="113"/>
      <c r="G113" s="113"/>
      <c r="H113" s="113"/>
      <c r="I113" s="113"/>
      <c r="J113" s="118"/>
      <c r="K113" s="118"/>
      <c r="L113" s="176"/>
      <c r="M113" s="176"/>
      <c r="N113" s="176"/>
      <c r="O113" s="176"/>
      <c r="P113" s="176"/>
      <c r="Q113" s="177"/>
      <c r="R113" s="177"/>
    </row>
    <row r="114" spans="1:19" ht="14.45" customHeight="1" x14ac:dyDescent="0.25">
      <c r="A114" s="14"/>
      <c r="C114" s="119" t="str">
        <f>IF(C112+C113=0,"",C112*0.6+C113*1)</f>
        <v/>
      </c>
      <c r="D114" s="119"/>
      <c r="E114" s="112" t="s">
        <v>118</v>
      </c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91"/>
      <c r="Q114" s="91"/>
      <c r="R114" s="91"/>
      <c r="S114" s="91"/>
    </row>
    <row r="115" spans="1:19" ht="14.45" customHeight="1" x14ac:dyDescent="0.25">
      <c r="A115" s="14"/>
      <c r="C115" s="115">
        <f>IF(C114="",0,IF(C114&lt;=50,C114*4,IF(C114&gt;100,C114*3.5,C114*3.75)))</f>
        <v>0</v>
      </c>
      <c r="D115" s="115"/>
      <c r="E115" s="112" t="s">
        <v>105</v>
      </c>
      <c r="F115" s="113"/>
      <c r="G115" s="113"/>
      <c r="H115" s="113"/>
      <c r="I115" s="113"/>
      <c r="J115" s="113"/>
      <c r="K115" s="113"/>
      <c r="L115" s="113"/>
      <c r="M115" s="113"/>
      <c r="N115" s="20"/>
      <c r="O115" s="25"/>
      <c r="P115" s="25"/>
      <c r="Q115" s="25"/>
      <c r="R115" s="25"/>
      <c r="S115" s="25"/>
    </row>
    <row r="116" spans="1:19" ht="14.45" customHeight="1" x14ac:dyDescent="0.25">
      <c r="A116" s="14"/>
      <c r="C116" s="40"/>
      <c r="D116" s="40"/>
      <c r="E116" s="41"/>
      <c r="F116" s="20"/>
      <c r="G116" s="20"/>
      <c r="H116" s="20"/>
      <c r="I116" s="20"/>
      <c r="J116" s="20"/>
      <c r="K116" s="20"/>
      <c r="L116" s="20"/>
      <c r="M116" s="20"/>
      <c r="N116" s="20"/>
      <c r="O116" s="25"/>
      <c r="P116" s="25"/>
      <c r="Q116" s="25"/>
      <c r="R116" s="25"/>
      <c r="S116" s="25"/>
    </row>
    <row r="117" spans="1:19" ht="14.45" customHeight="1" x14ac:dyDescent="0.25">
      <c r="A117" s="14"/>
      <c r="C117" s="113" t="s">
        <v>108</v>
      </c>
      <c r="D117" s="116"/>
      <c r="E117" s="116"/>
      <c r="F117" s="116"/>
      <c r="G117" s="116"/>
      <c r="H117" s="116"/>
      <c r="I117" s="116"/>
      <c r="J117" s="116"/>
      <c r="K117" s="116"/>
      <c r="L117" s="116"/>
      <c r="M117" s="20"/>
      <c r="N117" s="20"/>
      <c r="O117" s="20"/>
      <c r="P117" s="20"/>
      <c r="Q117" s="20"/>
    </row>
    <row r="118" spans="1:19" s="88" customFormat="1" ht="14.45" customHeight="1" x14ac:dyDescent="0.25">
      <c r="A118" s="14"/>
      <c r="C118" s="87"/>
      <c r="D118" s="89"/>
      <c r="E118" s="89"/>
      <c r="F118" s="89"/>
      <c r="G118" s="89"/>
      <c r="H118" s="89"/>
      <c r="I118" s="89"/>
      <c r="J118" s="89"/>
      <c r="K118" s="89"/>
      <c r="L118" s="89"/>
      <c r="M118" s="87"/>
      <c r="N118" s="87"/>
      <c r="O118" s="87"/>
      <c r="P118" s="87"/>
      <c r="Q118" s="87"/>
    </row>
    <row r="119" spans="1:19" s="88" customFormat="1" ht="14.45" customHeight="1" x14ac:dyDescent="0.25">
      <c r="A119" s="14"/>
      <c r="C119" s="117"/>
      <c r="D119" s="117"/>
      <c r="E119" s="112" t="s">
        <v>55</v>
      </c>
      <c r="F119" s="113"/>
      <c r="G119" s="113"/>
      <c r="H119" s="113"/>
      <c r="I119" s="113"/>
      <c r="J119" s="118"/>
      <c r="K119" s="118"/>
      <c r="L119" s="89"/>
      <c r="M119" s="87"/>
      <c r="N119" s="87"/>
      <c r="O119" s="87"/>
      <c r="P119" s="87"/>
      <c r="Q119" s="87"/>
    </row>
    <row r="120" spans="1:19" ht="14.45" customHeight="1" x14ac:dyDescent="0.25">
      <c r="A120" s="14"/>
      <c r="C120" s="117"/>
      <c r="D120" s="117"/>
      <c r="E120" s="112" t="s">
        <v>56</v>
      </c>
      <c r="F120" s="113"/>
      <c r="G120" s="113"/>
      <c r="H120" s="113"/>
      <c r="I120" s="113"/>
      <c r="J120" s="118"/>
      <c r="K120" s="118"/>
      <c r="L120" s="20"/>
      <c r="M120" s="20"/>
      <c r="N120" s="20"/>
      <c r="O120" s="25"/>
      <c r="P120" s="25"/>
      <c r="Q120" s="25"/>
      <c r="R120" s="25"/>
      <c r="S120" s="25"/>
    </row>
    <row r="121" spans="1:19" ht="14.45" customHeight="1" x14ac:dyDescent="0.25">
      <c r="A121" s="14"/>
      <c r="C121" s="119" t="str">
        <f>IF(C119+C120=0,"",C119*0.6+C120*1)</f>
        <v/>
      </c>
      <c r="D121" s="119"/>
      <c r="E121" s="120" t="s">
        <v>118</v>
      </c>
      <c r="F121" s="121"/>
      <c r="G121" s="121"/>
      <c r="H121" s="121"/>
      <c r="I121" s="121"/>
      <c r="J121" s="121"/>
      <c r="K121" s="121"/>
      <c r="L121" s="121"/>
      <c r="M121" s="121"/>
      <c r="N121" s="121"/>
      <c r="O121" s="122"/>
      <c r="P121" s="122"/>
      <c r="Q121" s="25"/>
      <c r="R121" s="25"/>
      <c r="S121" s="25"/>
    </row>
    <row r="122" spans="1:19" ht="14.45" customHeight="1" x14ac:dyDescent="0.25">
      <c r="A122" s="14"/>
      <c r="C122" s="115">
        <f>IF(C121="",0,IF(C121&lt;=50,C121*4,IF(C121&gt;100,C121*3.5,C121*3.75)))</f>
        <v>0</v>
      </c>
      <c r="D122" s="115"/>
      <c r="E122" s="112" t="s">
        <v>105</v>
      </c>
      <c r="F122" s="113"/>
      <c r="G122" s="113"/>
      <c r="H122" s="113"/>
      <c r="I122" s="113"/>
      <c r="J122" s="113"/>
      <c r="K122" s="113"/>
      <c r="L122" s="113"/>
      <c r="M122" s="113"/>
      <c r="N122" s="20"/>
      <c r="O122" s="25"/>
      <c r="P122" s="25"/>
      <c r="Q122" s="25"/>
      <c r="R122" s="25"/>
      <c r="S122" s="25"/>
    </row>
    <row r="123" spans="1:19" s="43" customFormat="1" ht="14.45" customHeight="1" x14ac:dyDescent="0.25">
      <c r="A123" s="42"/>
      <c r="C123" s="28"/>
      <c r="D123" s="29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5"/>
      <c r="P123" s="45"/>
      <c r="Q123" s="45"/>
      <c r="R123" s="45"/>
      <c r="S123" s="45"/>
    </row>
    <row r="124" spans="1:19" ht="14.45" customHeight="1" x14ac:dyDescent="0.25">
      <c r="A124" s="14"/>
      <c r="C124" s="113" t="s">
        <v>109</v>
      </c>
      <c r="D124" s="116"/>
      <c r="E124" s="116"/>
      <c r="F124" s="116"/>
      <c r="G124" s="116"/>
      <c r="H124" s="116"/>
      <c r="I124" s="116"/>
      <c r="J124" s="116"/>
      <c r="K124" s="116"/>
      <c r="L124" s="116"/>
      <c r="M124" s="20"/>
      <c r="N124" s="20"/>
      <c r="O124" s="20"/>
      <c r="P124" s="20"/>
      <c r="Q124" s="20"/>
    </row>
    <row r="125" spans="1:19" s="88" customFormat="1" ht="14.45" customHeight="1" x14ac:dyDescent="0.25">
      <c r="A125" s="14"/>
      <c r="C125" s="87"/>
      <c r="D125" s="89"/>
      <c r="E125" s="89"/>
      <c r="F125" s="89"/>
      <c r="G125" s="89"/>
      <c r="H125" s="89"/>
      <c r="I125" s="89"/>
      <c r="J125" s="89"/>
      <c r="K125" s="89"/>
      <c r="L125" s="89"/>
      <c r="M125" s="87"/>
      <c r="N125" s="87"/>
      <c r="O125" s="87"/>
      <c r="P125" s="87"/>
      <c r="Q125" s="87"/>
    </row>
    <row r="126" spans="1:19" s="88" customFormat="1" ht="14.45" customHeight="1" x14ac:dyDescent="0.25">
      <c r="A126" s="14"/>
      <c r="C126" s="117"/>
      <c r="D126" s="117"/>
      <c r="E126" s="112" t="s">
        <v>55</v>
      </c>
      <c r="F126" s="113"/>
      <c r="G126" s="113"/>
      <c r="H126" s="113"/>
      <c r="I126" s="113"/>
      <c r="J126" s="118"/>
      <c r="K126" s="118"/>
      <c r="L126" s="89"/>
      <c r="M126" s="87"/>
      <c r="N126" s="87"/>
      <c r="O126" s="87"/>
      <c r="P126" s="87"/>
      <c r="Q126" s="87"/>
    </row>
    <row r="127" spans="1:19" s="43" customFormat="1" ht="14.45" customHeight="1" x14ac:dyDescent="0.25">
      <c r="A127" s="42"/>
      <c r="C127" s="117"/>
      <c r="D127" s="117"/>
      <c r="E127" s="112" t="s">
        <v>56</v>
      </c>
      <c r="F127" s="113"/>
      <c r="G127" s="113"/>
      <c r="H127" s="113"/>
      <c r="I127" s="113"/>
      <c r="J127" s="118"/>
      <c r="K127" s="118"/>
      <c r="L127" s="44"/>
      <c r="M127" s="44"/>
      <c r="N127" s="44"/>
      <c r="O127" s="45"/>
      <c r="P127" s="45"/>
      <c r="Q127" s="45"/>
      <c r="R127" s="45"/>
      <c r="S127" s="45"/>
    </row>
    <row r="128" spans="1:19" ht="14.45" customHeight="1" x14ac:dyDescent="0.25">
      <c r="A128" s="14"/>
      <c r="C128" s="119" t="str">
        <f>IF(C126+C127=0,"",C126*0.6+C127*1)</f>
        <v/>
      </c>
      <c r="D128" s="119"/>
      <c r="E128" s="120" t="s">
        <v>118</v>
      </c>
      <c r="F128" s="121"/>
      <c r="G128" s="121"/>
      <c r="H128" s="121"/>
      <c r="I128" s="121"/>
      <c r="J128" s="121"/>
      <c r="K128" s="121"/>
      <c r="L128" s="121"/>
      <c r="M128" s="121"/>
      <c r="N128" s="121"/>
      <c r="O128" s="122"/>
      <c r="P128" s="122"/>
      <c r="Q128" s="25"/>
      <c r="R128" s="25"/>
      <c r="S128" s="25"/>
    </row>
    <row r="129" spans="1:19" ht="14.45" customHeight="1" x14ac:dyDescent="0.25">
      <c r="A129" s="14"/>
      <c r="C129" s="115">
        <f>IF(C128="",0,IF(C128&lt;=50,C128*4,IF(C128&gt;100,C128*3.5,C128*3.75)))</f>
        <v>0</v>
      </c>
      <c r="D129" s="115"/>
      <c r="E129" s="112" t="s">
        <v>105</v>
      </c>
      <c r="F129" s="113"/>
      <c r="G129" s="113"/>
      <c r="H129" s="113"/>
      <c r="I129" s="113"/>
      <c r="J129" s="113"/>
      <c r="K129" s="113"/>
      <c r="L129" s="113"/>
      <c r="M129" s="113"/>
      <c r="N129" s="20"/>
      <c r="O129" s="25"/>
      <c r="P129" s="25"/>
      <c r="Q129" s="25"/>
      <c r="R129" s="25"/>
      <c r="S129" s="25"/>
    </row>
    <row r="130" spans="1:19" s="43" customFormat="1" ht="14.45" customHeight="1" x14ac:dyDescent="0.25">
      <c r="A130" s="42"/>
      <c r="C130" s="28"/>
      <c r="D130" s="29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5"/>
      <c r="P130" s="45"/>
      <c r="Q130" s="45"/>
      <c r="R130" s="45"/>
      <c r="S130" s="45"/>
    </row>
    <row r="131" spans="1:19" ht="14.45" customHeight="1" x14ac:dyDescent="0.25">
      <c r="A131" s="14"/>
      <c r="C131" s="113" t="s">
        <v>110</v>
      </c>
      <c r="D131" s="116"/>
      <c r="E131" s="116"/>
      <c r="F131" s="116"/>
      <c r="G131" s="116"/>
      <c r="H131" s="116"/>
      <c r="I131" s="116"/>
      <c r="J131" s="116"/>
      <c r="K131" s="116"/>
      <c r="L131" s="116"/>
      <c r="M131" s="20"/>
      <c r="N131" s="20"/>
      <c r="O131" s="20"/>
      <c r="P131" s="20"/>
      <c r="Q131" s="20"/>
    </row>
    <row r="132" spans="1:19" s="88" customFormat="1" ht="14.45" customHeight="1" x14ac:dyDescent="0.25">
      <c r="A132" s="14"/>
      <c r="C132" s="87"/>
      <c r="D132" s="89"/>
      <c r="E132" s="89"/>
      <c r="F132" s="89"/>
      <c r="G132" s="89"/>
      <c r="H132" s="89"/>
      <c r="I132" s="89"/>
      <c r="J132" s="89"/>
      <c r="K132" s="89"/>
      <c r="L132" s="89"/>
      <c r="M132" s="87"/>
      <c r="N132" s="87"/>
      <c r="O132" s="87"/>
      <c r="P132" s="87"/>
      <c r="Q132" s="87"/>
    </row>
    <row r="133" spans="1:19" s="88" customFormat="1" ht="14.45" customHeight="1" x14ac:dyDescent="0.25">
      <c r="A133" s="14"/>
      <c r="C133" s="117"/>
      <c r="D133" s="117"/>
      <c r="E133" s="112" t="s">
        <v>55</v>
      </c>
      <c r="F133" s="113"/>
      <c r="G133" s="113"/>
      <c r="H133" s="113"/>
      <c r="I133" s="113"/>
      <c r="J133" s="118"/>
      <c r="K133" s="118"/>
      <c r="L133" s="89"/>
      <c r="M133" s="87"/>
      <c r="N133" s="87"/>
      <c r="O133" s="87"/>
      <c r="P133" s="87"/>
      <c r="Q133" s="87"/>
    </row>
    <row r="134" spans="1:19" s="43" customFormat="1" ht="14.45" customHeight="1" x14ac:dyDescent="0.25">
      <c r="A134" s="42"/>
      <c r="C134" s="117"/>
      <c r="D134" s="117"/>
      <c r="E134" s="112" t="s">
        <v>56</v>
      </c>
      <c r="F134" s="113"/>
      <c r="G134" s="113"/>
      <c r="H134" s="113"/>
      <c r="I134" s="113"/>
      <c r="J134" s="118"/>
      <c r="K134" s="118"/>
      <c r="L134" s="44"/>
      <c r="M134" s="44"/>
      <c r="N134" s="44"/>
      <c r="O134" s="45"/>
      <c r="P134" s="45"/>
      <c r="Q134" s="45"/>
      <c r="R134" s="45"/>
      <c r="S134" s="45"/>
    </row>
    <row r="135" spans="1:19" ht="14.45" customHeight="1" x14ac:dyDescent="0.25">
      <c r="A135" s="14"/>
      <c r="C135" s="119" t="str">
        <f>IF(C133+C134=0,"",C133*0.6+C134*1)</f>
        <v/>
      </c>
      <c r="D135" s="119"/>
      <c r="E135" s="120" t="s">
        <v>118</v>
      </c>
      <c r="F135" s="121"/>
      <c r="G135" s="121"/>
      <c r="H135" s="121"/>
      <c r="I135" s="121"/>
      <c r="J135" s="121"/>
      <c r="K135" s="121"/>
      <c r="L135" s="121"/>
      <c r="M135" s="121"/>
      <c r="N135" s="121"/>
      <c r="O135" s="122"/>
      <c r="P135" s="122"/>
      <c r="Q135" s="25"/>
      <c r="R135" s="25"/>
      <c r="S135" s="25"/>
    </row>
    <row r="136" spans="1:19" ht="14.45" customHeight="1" x14ac:dyDescent="0.25">
      <c r="A136" s="14"/>
      <c r="C136" s="115">
        <f>IF(C135="",0,IF(C135&lt;=50,C135*4,IF(C135&gt;100,C135*3.5,C135*3.75)))</f>
        <v>0</v>
      </c>
      <c r="D136" s="115"/>
      <c r="E136" s="112" t="s">
        <v>105</v>
      </c>
      <c r="F136" s="113"/>
      <c r="G136" s="113"/>
      <c r="H136" s="113"/>
      <c r="I136" s="113"/>
      <c r="J136" s="113"/>
      <c r="K136" s="113"/>
      <c r="L136" s="113"/>
      <c r="M136" s="113"/>
      <c r="N136" s="20"/>
      <c r="O136" s="25"/>
      <c r="P136" s="25"/>
      <c r="Q136" s="25"/>
      <c r="R136" s="25"/>
      <c r="S136" s="25"/>
    </row>
    <row r="137" spans="1:19" s="43" customFormat="1" ht="14.45" customHeight="1" x14ac:dyDescent="0.25">
      <c r="A137" s="42"/>
      <c r="C137" s="28"/>
      <c r="D137" s="29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5"/>
      <c r="P137" s="45"/>
      <c r="Q137" s="45"/>
      <c r="R137" s="45"/>
      <c r="S137" s="45"/>
    </row>
    <row r="138" spans="1:19" s="102" customFormat="1" ht="14.45" customHeight="1" x14ac:dyDescent="0.25">
      <c r="A138" s="14"/>
      <c r="C138" s="113" t="s">
        <v>115</v>
      </c>
      <c r="D138" s="116"/>
      <c r="E138" s="116"/>
      <c r="F138" s="116"/>
      <c r="G138" s="116"/>
      <c r="H138" s="116"/>
      <c r="I138" s="116"/>
      <c r="J138" s="116"/>
      <c r="K138" s="116"/>
      <c r="L138" s="116"/>
      <c r="M138" s="92"/>
      <c r="N138" s="92"/>
      <c r="O138" s="92"/>
      <c r="P138" s="92"/>
      <c r="Q138" s="92"/>
    </row>
    <row r="139" spans="1:19" s="102" customFormat="1" ht="14.45" customHeight="1" x14ac:dyDescent="0.25">
      <c r="A139" s="14"/>
      <c r="C139" s="92"/>
      <c r="D139" s="93"/>
      <c r="E139" s="93"/>
      <c r="F139" s="93"/>
      <c r="G139" s="93"/>
      <c r="H139" s="93"/>
      <c r="I139" s="93"/>
      <c r="J139" s="93"/>
      <c r="K139" s="93"/>
      <c r="L139" s="93"/>
      <c r="M139" s="92"/>
      <c r="N139" s="92"/>
      <c r="O139" s="92"/>
      <c r="P139" s="92"/>
      <c r="Q139" s="92"/>
    </row>
    <row r="140" spans="1:19" s="102" customFormat="1" ht="14.45" customHeight="1" x14ac:dyDescent="0.25">
      <c r="A140" s="14"/>
      <c r="C140" s="117"/>
      <c r="D140" s="117"/>
      <c r="E140" s="112" t="s">
        <v>55</v>
      </c>
      <c r="F140" s="113"/>
      <c r="G140" s="113"/>
      <c r="H140" s="113"/>
      <c r="I140" s="113"/>
      <c r="J140" s="118"/>
      <c r="K140" s="118"/>
      <c r="L140" s="93"/>
      <c r="M140" s="92"/>
      <c r="N140" s="92"/>
      <c r="O140" s="92"/>
      <c r="P140" s="92"/>
      <c r="Q140" s="92"/>
    </row>
    <row r="141" spans="1:19" s="43" customFormat="1" ht="14.45" customHeight="1" x14ac:dyDescent="0.25">
      <c r="A141" s="42"/>
      <c r="C141" s="117"/>
      <c r="D141" s="117"/>
      <c r="E141" s="112" t="s">
        <v>56</v>
      </c>
      <c r="F141" s="113"/>
      <c r="G141" s="113"/>
      <c r="H141" s="113"/>
      <c r="I141" s="113"/>
      <c r="J141" s="118"/>
      <c r="K141" s="118"/>
      <c r="L141" s="44"/>
      <c r="M141" s="44"/>
      <c r="N141" s="44"/>
      <c r="O141" s="45"/>
      <c r="P141" s="45"/>
      <c r="Q141" s="45"/>
      <c r="R141" s="45"/>
      <c r="S141" s="45"/>
    </row>
    <row r="142" spans="1:19" s="102" customFormat="1" ht="14.45" customHeight="1" x14ac:dyDescent="0.25">
      <c r="A142" s="14"/>
      <c r="C142" s="119" t="str">
        <f>IF(C140+C141=0,"",C140*0.6+C141*1)</f>
        <v/>
      </c>
      <c r="D142" s="119"/>
      <c r="E142" s="120" t="s">
        <v>118</v>
      </c>
      <c r="F142" s="121"/>
      <c r="G142" s="121"/>
      <c r="H142" s="121"/>
      <c r="I142" s="121"/>
      <c r="J142" s="121"/>
      <c r="K142" s="121"/>
      <c r="L142" s="121"/>
      <c r="M142" s="121"/>
      <c r="N142" s="121"/>
      <c r="O142" s="122"/>
      <c r="P142" s="122"/>
      <c r="Q142" s="95"/>
      <c r="R142" s="95"/>
      <c r="S142" s="95"/>
    </row>
    <row r="143" spans="1:19" s="102" customFormat="1" ht="14.45" customHeight="1" x14ac:dyDescent="0.25">
      <c r="A143" s="14"/>
      <c r="C143" s="115">
        <f>IF(C142="",0,IF(C142&lt;=50,C142*4,IF(C142&gt;100,C142*3.5,C142*3.75)))</f>
        <v>0</v>
      </c>
      <c r="D143" s="115"/>
      <c r="E143" s="112" t="s">
        <v>105</v>
      </c>
      <c r="F143" s="113"/>
      <c r="G143" s="113"/>
      <c r="H143" s="113"/>
      <c r="I143" s="113"/>
      <c r="J143" s="113"/>
      <c r="K143" s="113"/>
      <c r="L143" s="113"/>
      <c r="M143" s="113"/>
      <c r="N143" s="92"/>
      <c r="O143" s="95"/>
      <c r="P143" s="95"/>
      <c r="Q143" s="95"/>
      <c r="R143" s="95"/>
      <c r="S143" s="95"/>
    </row>
    <row r="144" spans="1:19" s="43" customFormat="1" ht="14.45" customHeight="1" x14ac:dyDescent="0.25">
      <c r="A144" s="42"/>
      <c r="C144" s="28"/>
      <c r="D144" s="29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5"/>
      <c r="P144" s="45"/>
      <c r="Q144" s="45"/>
      <c r="R144" s="45"/>
      <c r="S144" s="45"/>
    </row>
    <row r="145" spans="1:22" ht="14.45" customHeight="1" x14ac:dyDescent="0.25">
      <c r="A145" s="14"/>
      <c r="C145" s="153"/>
      <c r="D145" s="153"/>
      <c r="E145" s="113" t="s">
        <v>63</v>
      </c>
      <c r="F145" s="113"/>
      <c r="G145" s="113"/>
      <c r="H145" s="113"/>
      <c r="I145" s="113"/>
      <c r="J145" s="113"/>
      <c r="K145" s="113"/>
      <c r="L145" s="113"/>
      <c r="M145" s="113"/>
      <c r="N145" s="113"/>
      <c r="O145" s="180"/>
      <c r="P145" s="180"/>
      <c r="Q145" s="180"/>
      <c r="R145" s="180"/>
      <c r="S145" s="180"/>
      <c r="T145" s="180"/>
      <c r="U145" s="180"/>
      <c r="V145" s="180"/>
    </row>
    <row r="146" spans="1:22" ht="14.45" customHeight="1" x14ac:dyDescent="0.25">
      <c r="A146" s="14"/>
      <c r="C146" s="115">
        <f>C115+C122+C129+C136+C143</f>
        <v>0</v>
      </c>
      <c r="D146" s="115"/>
      <c r="E146" s="113" t="s">
        <v>106</v>
      </c>
      <c r="F146" s="113"/>
      <c r="G146" s="113"/>
      <c r="H146" s="113"/>
      <c r="I146" s="113"/>
      <c r="J146" s="113"/>
      <c r="K146" s="113"/>
      <c r="L146" s="113"/>
      <c r="M146" s="113"/>
      <c r="N146" s="113"/>
      <c r="O146" s="20"/>
      <c r="P146" s="20"/>
      <c r="Q146" s="20"/>
    </row>
    <row r="147" spans="1:22" s="13" customFormat="1" ht="14.45" customHeight="1" x14ac:dyDescent="0.25">
      <c r="A147" s="21"/>
      <c r="C147" s="115" t="str">
        <f>IF(C145="","",IF(C145&lt;C146,"nein","ja"))</f>
        <v/>
      </c>
      <c r="D147" s="115"/>
      <c r="E147" s="113" t="s">
        <v>128</v>
      </c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</row>
    <row r="148" spans="1:22" s="13" customFormat="1" ht="14.45" customHeight="1" x14ac:dyDescent="0.25">
      <c r="A148" s="21"/>
      <c r="C148" s="40"/>
      <c r="D148" s="40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</row>
    <row r="149" spans="1:22" s="13" customFormat="1" ht="14.45" hidden="1" customHeight="1" x14ac:dyDescent="0.25">
      <c r="A149" s="21"/>
      <c r="C149" s="40"/>
      <c r="D149" s="40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</row>
    <row r="150" spans="1:22" s="13" customFormat="1" ht="14.45" customHeight="1" x14ac:dyDescent="0.25">
      <c r="A150" s="21"/>
      <c r="C150" s="40"/>
      <c r="D150" s="40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</row>
    <row r="151" spans="1:22" s="13" customFormat="1" ht="14.45" customHeight="1" x14ac:dyDescent="0.25">
      <c r="A151" s="21"/>
      <c r="C151" s="40"/>
      <c r="D151" s="40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</row>
    <row r="152" spans="1:22" ht="14.45" customHeight="1" x14ac:dyDescent="0.25">
      <c r="A152" s="11" t="s">
        <v>32</v>
      </c>
      <c r="B152" s="17"/>
      <c r="C152" s="113" t="s">
        <v>129</v>
      </c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</row>
    <row r="153" spans="1:22" ht="14.45" customHeight="1" x14ac:dyDescent="0.25">
      <c r="A153" s="14"/>
      <c r="C153" s="26"/>
      <c r="D153" s="3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</row>
    <row r="154" spans="1:22" ht="14.45" customHeight="1" x14ac:dyDescent="0.25">
      <c r="A154" s="14"/>
      <c r="C154" s="154"/>
      <c r="D154" s="154"/>
      <c r="E154" s="113" t="s">
        <v>64</v>
      </c>
      <c r="F154" s="113"/>
      <c r="G154" s="113"/>
      <c r="H154" s="113"/>
      <c r="I154" s="113"/>
      <c r="J154" s="113"/>
      <c r="K154" s="113"/>
      <c r="L154" s="113"/>
      <c r="M154" s="113"/>
      <c r="N154" s="113"/>
      <c r="O154" s="106"/>
      <c r="P154" s="106"/>
      <c r="Q154" s="106"/>
      <c r="R154" s="106"/>
      <c r="S154" s="106"/>
    </row>
    <row r="155" spans="1:22" ht="14.45" customHeight="1" x14ac:dyDescent="0.25">
      <c r="A155" s="14"/>
      <c r="C155" s="135"/>
      <c r="D155" s="136"/>
      <c r="E155" s="113" t="s">
        <v>65</v>
      </c>
      <c r="F155" s="113"/>
      <c r="G155" s="113"/>
      <c r="H155" s="113"/>
      <c r="I155" s="113"/>
      <c r="J155" s="113"/>
      <c r="K155" s="113"/>
      <c r="L155" s="113"/>
      <c r="M155" s="113"/>
      <c r="N155" s="113"/>
      <c r="O155" s="20"/>
      <c r="P155" s="20"/>
      <c r="Q155" s="20"/>
    </row>
    <row r="156" spans="1:22" ht="14.45" customHeight="1" x14ac:dyDescent="0.25">
      <c r="A156" s="14"/>
      <c r="C156" s="137" t="str">
        <f>IF(C154=0,"",C155/C154)</f>
        <v/>
      </c>
      <c r="D156" s="138"/>
      <c r="E156" s="113" t="s">
        <v>130</v>
      </c>
      <c r="F156" s="113"/>
      <c r="G156" s="113"/>
      <c r="H156" s="113"/>
      <c r="I156" s="113"/>
      <c r="J156" s="113"/>
      <c r="K156" s="113"/>
      <c r="L156" s="113"/>
      <c r="M156" s="113"/>
      <c r="N156" s="113"/>
      <c r="O156" s="20"/>
      <c r="P156" s="20"/>
      <c r="Q156" s="20"/>
    </row>
    <row r="157" spans="1:22" s="88" customFormat="1" ht="14.45" customHeight="1" x14ac:dyDescent="0.25">
      <c r="A157" s="14"/>
      <c r="C157" s="28"/>
      <c r="D157" s="29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</row>
    <row r="158" spans="1:22" s="88" customFormat="1" ht="14.45" hidden="1" customHeight="1" x14ac:dyDescent="0.25">
      <c r="A158" s="14"/>
      <c r="C158" s="28"/>
      <c r="D158" s="29"/>
      <c r="E158" s="90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</row>
    <row r="159" spans="1:22" ht="29.25" customHeight="1" x14ac:dyDescent="0.25">
      <c r="A159" s="11" t="s">
        <v>33</v>
      </c>
      <c r="B159" s="17"/>
      <c r="C159" s="113" t="s">
        <v>131</v>
      </c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</row>
    <row r="160" spans="1:22" ht="14.45" customHeight="1" x14ac:dyDescent="0.25">
      <c r="A160" s="14"/>
      <c r="C160" s="26"/>
      <c r="D160" s="3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</row>
    <row r="161" spans="1:34" ht="14.45" customHeight="1" x14ac:dyDescent="0.25">
      <c r="A161" s="14"/>
      <c r="C161" s="139" t="s">
        <v>13</v>
      </c>
      <c r="D161" s="139"/>
      <c r="E161" s="139"/>
      <c r="F161" s="139" t="s">
        <v>14</v>
      </c>
      <c r="G161" s="139"/>
      <c r="H161" s="139"/>
      <c r="I161" s="20"/>
      <c r="J161" s="20"/>
      <c r="K161" s="20"/>
      <c r="L161" s="20"/>
      <c r="M161" s="20"/>
      <c r="N161" s="20"/>
      <c r="O161" s="20"/>
      <c r="P161" s="20"/>
      <c r="Q161" s="20"/>
    </row>
    <row r="162" spans="1:34" ht="14.45" customHeight="1" x14ac:dyDescent="0.25">
      <c r="A162" s="14"/>
      <c r="C162" s="114"/>
      <c r="D162" s="114"/>
      <c r="E162" s="114"/>
      <c r="F162" s="114"/>
      <c r="G162" s="114"/>
      <c r="H162" s="114"/>
      <c r="I162" s="113" t="s">
        <v>56</v>
      </c>
      <c r="J162" s="113"/>
      <c r="K162" s="113"/>
      <c r="L162" s="113"/>
      <c r="M162" s="113"/>
      <c r="N162" s="20"/>
      <c r="O162" s="106"/>
      <c r="P162" s="106"/>
      <c r="Q162" s="106"/>
      <c r="R162" s="106"/>
      <c r="S162" s="106"/>
    </row>
    <row r="163" spans="1:34" ht="14.45" customHeight="1" x14ac:dyDescent="0.25">
      <c r="A163" s="14"/>
      <c r="C163" s="114"/>
      <c r="D163" s="114"/>
      <c r="E163" s="114"/>
      <c r="F163" s="114"/>
      <c r="G163" s="114"/>
      <c r="H163" s="114"/>
      <c r="I163" s="113" t="s">
        <v>55</v>
      </c>
      <c r="J163" s="113"/>
      <c r="K163" s="113"/>
      <c r="L163" s="113"/>
      <c r="M163" s="113"/>
      <c r="N163" s="20"/>
      <c r="O163" s="106"/>
      <c r="P163" s="106"/>
      <c r="Q163" s="106"/>
      <c r="R163" s="106"/>
      <c r="S163" s="106"/>
    </row>
    <row r="164" spans="1:34" ht="14.45" customHeight="1" x14ac:dyDescent="0.25">
      <c r="A164" s="14"/>
      <c r="C164" s="119" t="str">
        <f>IF(C162+C163=0,"",C162*1+C163*0.6)</f>
        <v/>
      </c>
      <c r="D164" s="119"/>
      <c r="E164" s="119"/>
      <c r="F164" s="119" t="str">
        <f>IF(F162+F163=0,"",F162*1+F163*0.6)</f>
        <v/>
      </c>
      <c r="G164" s="119"/>
      <c r="H164" s="119"/>
      <c r="I164" s="113" t="s">
        <v>132</v>
      </c>
      <c r="J164" s="113"/>
      <c r="K164" s="113"/>
      <c r="L164" s="113"/>
      <c r="M164" s="113"/>
      <c r="N164" s="20"/>
      <c r="O164" s="20"/>
      <c r="P164" s="20"/>
      <c r="Q164" s="20"/>
    </row>
    <row r="165" spans="1:34" ht="14.45" customHeight="1" x14ac:dyDescent="0.25">
      <c r="A165" s="14"/>
      <c r="C165" s="164"/>
      <c r="D165" s="164"/>
      <c r="E165" s="164"/>
      <c r="F165" s="164"/>
      <c r="G165" s="164"/>
      <c r="H165" s="164"/>
      <c r="I165" s="113" t="s">
        <v>66</v>
      </c>
      <c r="J165" s="113"/>
      <c r="K165" s="113"/>
      <c r="L165" s="113"/>
      <c r="M165" s="113"/>
      <c r="N165" s="20"/>
      <c r="O165" s="20"/>
      <c r="P165" s="20"/>
      <c r="Q165" s="20"/>
    </row>
    <row r="166" spans="1:34" ht="14.45" customHeight="1" x14ac:dyDescent="0.25">
      <c r="A166" s="14"/>
      <c r="C166" s="119" t="str">
        <f>IF(C165=0,"",C165/(C164/3))</f>
        <v/>
      </c>
      <c r="D166" s="119"/>
      <c r="E166" s="119"/>
      <c r="F166" s="119" t="str">
        <f>IF(F165=0,"",F165/(F164/3))</f>
        <v/>
      </c>
      <c r="G166" s="119"/>
      <c r="H166" s="119"/>
      <c r="I166" s="113" t="s">
        <v>133</v>
      </c>
      <c r="J166" s="113"/>
      <c r="K166" s="113"/>
      <c r="L166" s="113"/>
      <c r="M166" s="113"/>
      <c r="N166" s="113"/>
      <c r="O166" s="113"/>
      <c r="P166" s="113"/>
      <c r="Q166" s="20"/>
    </row>
    <row r="167" spans="1:34" ht="14.45" customHeight="1" x14ac:dyDescent="0.25">
      <c r="A167" s="14"/>
      <c r="C167" s="26"/>
      <c r="D167" s="3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</row>
    <row r="168" spans="1:34" ht="18" customHeight="1" x14ac:dyDescent="0.25">
      <c r="A168" s="11" t="s">
        <v>35</v>
      </c>
      <c r="B168" s="17"/>
      <c r="C168" s="121" t="s">
        <v>143</v>
      </c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</row>
    <row r="169" spans="1:34" ht="14.45" customHeight="1" x14ac:dyDescent="0.25">
      <c r="A169" s="14"/>
      <c r="C169" s="26"/>
      <c r="D169" s="3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</row>
    <row r="170" spans="1:34" ht="14.45" customHeight="1" x14ac:dyDescent="0.25">
      <c r="A170" s="14"/>
      <c r="C170" s="155"/>
      <c r="D170" s="156"/>
      <c r="E170" s="113" t="s">
        <v>34</v>
      </c>
      <c r="F170" s="113"/>
      <c r="G170" s="113"/>
      <c r="H170" s="113"/>
      <c r="I170" s="113"/>
      <c r="J170" s="113"/>
      <c r="K170" s="113"/>
      <c r="L170" s="113"/>
      <c r="M170" s="113"/>
      <c r="N170" s="113"/>
      <c r="O170" s="20"/>
      <c r="P170" s="20"/>
      <c r="Q170" s="20"/>
    </row>
    <row r="171" spans="1:34" ht="14.45" customHeight="1" x14ac:dyDescent="0.25">
      <c r="A171" s="14"/>
      <c r="C171" s="26"/>
      <c r="D171" s="3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</row>
    <row r="172" spans="1:34" ht="48.75" customHeight="1" x14ac:dyDescent="0.25">
      <c r="A172" s="11" t="s">
        <v>42</v>
      </c>
      <c r="B172" s="181" t="s">
        <v>134</v>
      </c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S172" s="3"/>
      <c r="T172" s="46"/>
      <c r="U172" s="46"/>
      <c r="V172" s="46"/>
      <c r="W172" s="46"/>
      <c r="X172" s="46"/>
      <c r="Y172" s="46"/>
      <c r="Z172" s="46"/>
      <c r="AA172" s="47"/>
      <c r="AB172" s="47"/>
      <c r="AC172" s="47"/>
      <c r="AD172" s="47"/>
      <c r="AE172" s="47"/>
      <c r="AF172" s="47"/>
      <c r="AG172" s="47"/>
      <c r="AH172" s="47"/>
    </row>
    <row r="173" spans="1:34" ht="14.45" customHeight="1" x14ac:dyDescent="0.25">
      <c r="A173" s="14"/>
      <c r="C173" s="26"/>
      <c r="D173" s="3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</row>
    <row r="174" spans="1:34" ht="36.75" customHeight="1" x14ac:dyDescent="0.25">
      <c r="A174" s="11"/>
      <c r="B174" s="17"/>
      <c r="C174" s="113" t="s">
        <v>138</v>
      </c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S174" s="4"/>
      <c r="T174" s="4"/>
      <c r="U174" s="4"/>
      <c r="V174" s="4"/>
      <c r="W174" s="4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</row>
    <row r="175" spans="1:34" ht="9.9499999999999993" customHeight="1" x14ac:dyDescent="0.25">
      <c r="A175" s="14"/>
      <c r="C175" s="26"/>
      <c r="D175" s="3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</row>
    <row r="176" spans="1:34" ht="14.45" customHeight="1" x14ac:dyDescent="0.25">
      <c r="A176" s="14"/>
      <c r="C176" s="139" t="s">
        <v>13</v>
      </c>
      <c r="D176" s="139"/>
      <c r="E176" s="139"/>
      <c r="F176" s="139" t="s">
        <v>14</v>
      </c>
      <c r="G176" s="139"/>
      <c r="H176" s="139"/>
      <c r="I176" s="20"/>
      <c r="J176" s="20"/>
      <c r="K176" s="20"/>
      <c r="L176" s="20"/>
      <c r="M176" s="20"/>
      <c r="N176" s="20"/>
      <c r="O176" s="20"/>
      <c r="P176" s="20"/>
      <c r="Q176" s="20"/>
    </row>
    <row r="177" spans="1:19" ht="14.45" customHeight="1" x14ac:dyDescent="0.25">
      <c r="A177" s="14"/>
      <c r="C177" s="114"/>
      <c r="D177" s="114"/>
      <c r="E177" s="114"/>
      <c r="F177" s="114"/>
      <c r="G177" s="114"/>
      <c r="H177" s="114"/>
      <c r="I177" s="113" t="s">
        <v>60</v>
      </c>
      <c r="J177" s="113"/>
      <c r="K177" s="113"/>
      <c r="L177" s="113"/>
      <c r="M177" s="113"/>
      <c r="N177" s="20"/>
      <c r="O177" s="106"/>
      <c r="P177" s="106"/>
      <c r="Q177" s="106"/>
      <c r="R177" s="106"/>
      <c r="S177" s="106"/>
    </row>
    <row r="178" spans="1:19" ht="14.45" customHeight="1" x14ac:dyDescent="0.25">
      <c r="A178" s="14"/>
      <c r="C178" s="119" t="str">
        <f>O199</f>
        <v/>
      </c>
      <c r="D178" s="119"/>
      <c r="E178" s="119"/>
      <c r="F178" s="119" t="str">
        <f>P199</f>
        <v/>
      </c>
      <c r="G178" s="119"/>
      <c r="H178" s="119"/>
      <c r="I178" s="112" t="s">
        <v>67</v>
      </c>
      <c r="J178" s="113"/>
      <c r="K178" s="113"/>
      <c r="L178" s="113"/>
      <c r="M178" s="113"/>
      <c r="N178" s="20"/>
      <c r="O178" s="20"/>
      <c r="P178" s="20"/>
      <c r="Q178" s="20"/>
    </row>
    <row r="179" spans="1:19" ht="14.45" customHeight="1" x14ac:dyDescent="0.25">
      <c r="A179" s="14"/>
      <c r="C179" s="119" t="str">
        <f>IF(C178="","",C178/C177)</f>
        <v/>
      </c>
      <c r="D179" s="119"/>
      <c r="E179" s="119"/>
      <c r="F179" s="119" t="str">
        <f>IF(F178="","",F178/F177)</f>
        <v/>
      </c>
      <c r="G179" s="119"/>
      <c r="H179" s="119"/>
      <c r="I179" s="113" t="s">
        <v>68</v>
      </c>
      <c r="J179" s="113"/>
      <c r="K179" s="113"/>
      <c r="L179" s="113"/>
      <c r="M179" s="113"/>
      <c r="N179" s="20"/>
      <c r="O179" s="106"/>
      <c r="P179" s="106"/>
      <c r="Q179" s="106"/>
      <c r="R179" s="106"/>
      <c r="S179" s="106"/>
    </row>
    <row r="180" spans="1:19" ht="14.45" customHeight="1" x14ac:dyDescent="0.25">
      <c r="A180" s="14"/>
      <c r="C180" s="26"/>
      <c r="D180" s="3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</row>
    <row r="181" spans="1:19" ht="14.45" customHeight="1" x14ac:dyDescent="0.25">
      <c r="A181" s="14"/>
      <c r="B181" s="2" t="s">
        <v>36</v>
      </c>
      <c r="C181" s="26"/>
      <c r="D181" s="3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48" t="s">
        <v>13</v>
      </c>
      <c r="P181" s="48" t="s">
        <v>14</v>
      </c>
      <c r="Q181" s="20"/>
    </row>
    <row r="182" spans="1:19" ht="14.45" customHeight="1" x14ac:dyDescent="0.25">
      <c r="A182" s="14"/>
      <c r="B182" s="171" t="s">
        <v>37</v>
      </c>
      <c r="C182" s="172"/>
      <c r="D182" s="172"/>
      <c r="E182" s="172"/>
      <c r="F182" s="172"/>
      <c r="G182" s="172"/>
      <c r="H182" s="172"/>
      <c r="I182" s="173"/>
      <c r="J182" s="107" t="s">
        <v>38</v>
      </c>
      <c r="K182" s="107"/>
      <c r="L182" s="107"/>
      <c r="M182" s="107" t="s">
        <v>39</v>
      </c>
      <c r="N182" s="107"/>
      <c r="O182" s="170" t="s">
        <v>40</v>
      </c>
      <c r="P182" s="170"/>
      <c r="Q182" s="20"/>
    </row>
    <row r="183" spans="1:19" ht="14.45" customHeight="1" x14ac:dyDescent="0.25">
      <c r="A183" s="14"/>
      <c r="B183" s="108"/>
      <c r="C183" s="109"/>
      <c r="D183" s="109"/>
      <c r="E183" s="109"/>
      <c r="F183" s="109"/>
      <c r="G183" s="109"/>
      <c r="H183" s="109"/>
      <c r="I183" s="110"/>
      <c r="J183" s="111"/>
      <c r="K183" s="111"/>
      <c r="L183" s="111"/>
      <c r="M183" s="111"/>
      <c r="N183" s="111"/>
      <c r="O183" s="76"/>
      <c r="P183" s="76"/>
      <c r="Q183" s="20"/>
    </row>
    <row r="184" spans="1:19" ht="14.45" customHeight="1" x14ac:dyDescent="0.25">
      <c r="A184" s="14"/>
      <c r="B184" s="108"/>
      <c r="C184" s="109"/>
      <c r="D184" s="109"/>
      <c r="E184" s="109"/>
      <c r="F184" s="109"/>
      <c r="G184" s="109"/>
      <c r="H184" s="109"/>
      <c r="I184" s="110"/>
      <c r="J184" s="111"/>
      <c r="K184" s="111"/>
      <c r="L184" s="111"/>
      <c r="M184" s="111"/>
      <c r="N184" s="111"/>
      <c r="O184" s="76"/>
      <c r="P184" s="76"/>
      <c r="Q184" s="20"/>
    </row>
    <row r="185" spans="1:19" ht="14.45" customHeight="1" x14ac:dyDescent="0.25">
      <c r="A185" s="14"/>
      <c r="B185" s="108"/>
      <c r="C185" s="109"/>
      <c r="D185" s="109"/>
      <c r="E185" s="109"/>
      <c r="F185" s="109"/>
      <c r="G185" s="109"/>
      <c r="H185" s="109"/>
      <c r="I185" s="110"/>
      <c r="J185" s="111"/>
      <c r="K185" s="111"/>
      <c r="L185" s="111"/>
      <c r="M185" s="111"/>
      <c r="N185" s="111"/>
      <c r="O185" s="76"/>
      <c r="P185" s="76"/>
      <c r="Q185" s="20"/>
    </row>
    <row r="186" spans="1:19" ht="14.45" customHeight="1" x14ac:dyDescent="0.25">
      <c r="A186" s="14"/>
      <c r="B186" s="108"/>
      <c r="C186" s="109"/>
      <c r="D186" s="109"/>
      <c r="E186" s="109"/>
      <c r="F186" s="109"/>
      <c r="G186" s="109"/>
      <c r="H186" s="109"/>
      <c r="I186" s="110"/>
      <c r="J186" s="111"/>
      <c r="K186" s="111"/>
      <c r="L186" s="111"/>
      <c r="M186" s="111"/>
      <c r="N186" s="111"/>
      <c r="O186" s="76"/>
      <c r="P186" s="76"/>
      <c r="Q186" s="20"/>
    </row>
    <row r="187" spans="1:19" ht="14.45" customHeight="1" x14ac:dyDescent="0.25">
      <c r="A187" s="14"/>
      <c r="B187" s="108"/>
      <c r="C187" s="109"/>
      <c r="D187" s="109"/>
      <c r="E187" s="109"/>
      <c r="F187" s="109"/>
      <c r="G187" s="109"/>
      <c r="H187" s="109"/>
      <c r="I187" s="110"/>
      <c r="J187" s="133"/>
      <c r="K187" s="141"/>
      <c r="L187" s="134"/>
      <c r="M187" s="111"/>
      <c r="N187" s="111"/>
      <c r="O187" s="76"/>
      <c r="P187" s="76"/>
      <c r="Q187" s="20"/>
    </row>
    <row r="188" spans="1:19" s="102" customFormat="1" ht="14.45" customHeight="1" x14ac:dyDescent="0.25">
      <c r="A188" s="14"/>
      <c r="B188" s="96"/>
      <c r="C188" s="97"/>
      <c r="D188" s="97"/>
      <c r="E188" s="97"/>
      <c r="F188" s="97"/>
      <c r="G188" s="97"/>
      <c r="H188" s="97"/>
      <c r="I188" s="98"/>
      <c r="J188" s="99"/>
      <c r="K188" s="100"/>
      <c r="L188" s="101"/>
      <c r="M188" s="133"/>
      <c r="N188" s="134"/>
      <c r="O188" s="76"/>
      <c r="P188" s="76"/>
      <c r="Q188" s="92"/>
    </row>
    <row r="189" spans="1:19" s="102" customFormat="1" ht="14.45" customHeight="1" x14ac:dyDescent="0.25">
      <c r="A189" s="14"/>
      <c r="B189" s="96"/>
      <c r="C189" s="97"/>
      <c r="D189" s="97"/>
      <c r="E189" s="97"/>
      <c r="F189" s="97"/>
      <c r="G189" s="97"/>
      <c r="H189" s="97"/>
      <c r="I189" s="98"/>
      <c r="J189" s="99"/>
      <c r="K189" s="100"/>
      <c r="L189" s="101"/>
      <c r="M189" s="133"/>
      <c r="N189" s="134"/>
      <c r="O189" s="76"/>
      <c r="P189" s="76"/>
      <c r="Q189" s="92"/>
    </row>
    <row r="190" spans="1:19" s="102" customFormat="1" ht="14.45" customHeight="1" x14ac:dyDescent="0.25">
      <c r="A190" s="14"/>
      <c r="B190" s="96"/>
      <c r="C190" s="97"/>
      <c r="D190" s="97"/>
      <c r="E190" s="97"/>
      <c r="F190" s="97"/>
      <c r="G190" s="97"/>
      <c r="H190" s="97"/>
      <c r="I190" s="98"/>
      <c r="J190" s="99"/>
      <c r="K190" s="100"/>
      <c r="L190" s="101"/>
      <c r="M190" s="133"/>
      <c r="N190" s="134"/>
      <c r="O190" s="76"/>
      <c r="P190" s="76"/>
      <c r="Q190" s="92"/>
    </row>
    <row r="191" spans="1:19" s="102" customFormat="1" ht="14.45" customHeight="1" x14ac:dyDescent="0.25">
      <c r="A191" s="14"/>
      <c r="B191" s="96"/>
      <c r="C191" s="97"/>
      <c r="D191" s="97"/>
      <c r="E191" s="97"/>
      <c r="F191" s="97"/>
      <c r="G191" s="97"/>
      <c r="H191" s="97"/>
      <c r="I191" s="98"/>
      <c r="J191" s="99"/>
      <c r="K191" s="100"/>
      <c r="L191" s="101"/>
      <c r="M191" s="133"/>
      <c r="N191" s="134"/>
      <c r="O191" s="76"/>
      <c r="P191" s="76"/>
      <c r="Q191" s="92"/>
    </row>
    <row r="192" spans="1:19" s="102" customFormat="1" ht="14.45" customHeight="1" x14ac:dyDescent="0.25">
      <c r="A192" s="14"/>
      <c r="B192" s="96"/>
      <c r="C192" s="97"/>
      <c r="D192" s="97"/>
      <c r="E192" s="97"/>
      <c r="F192" s="97"/>
      <c r="G192" s="97"/>
      <c r="H192" s="97"/>
      <c r="I192" s="98"/>
      <c r="J192" s="99"/>
      <c r="K192" s="100"/>
      <c r="L192" s="101"/>
      <c r="M192" s="133"/>
      <c r="N192" s="134"/>
      <c r="O192" s="76"/>
      <c r="P192" s="76"/>
      <c r="Q192" s="92"/>
    </row>
    <row r="193" spans="1:19" ht="14.45" customHeight="1" x14ac:dyDescent="0.25">
      <c r="A193" s="14"/>
      <c r="B193" s="108"/>
      <c r="C193" s="109"/>
      <c r="D193" s="109"/>
      <c r="E193" s="109"/>
      <c r="F193" s="109"/>
      <c r="G193" s="109"/>
      <c r="H193" s="109"/>
      <c r="I193" s="110"/>
      <c r="J193" s="111"/>
      <c r="K193" s="111"/>
      <c r="L193" s="111"/>
      <c r="M193" s="111"/>
      <c r="N193" s="111"/>
      <c r="O193" s="76"/>
      <c r="P193" s="76"/>
      <c r="Q193" s="20"/>
    </row>
    <row r="194" spans="1:19" ht="14.45" customHeight="1" x14ac:dyDescent="0.25">
      <c r="A194" s="14"/>
      <c r="B194" s="77"/>
      <c r="C194" s="78"/>
      <c r="D194" s="78"/>
      <c r="E194" s="78"/>
      <c r="F194" s="78"/>
      <c r="G194" s="78"/>
      <c r="H194" s="78"/>
      <c r="I194" s="79"/>
      <c r="J194" s="80"/>
      <c r="K194" s="81"/>
      <c r="L194" s="82"/>
      <c r="M194" s="80"/>
      <c r="N194" s="82"/>
      <c r="O194" s="76"/>
      <c r="P194" s="76"/>
      <c r="Q194" s="20"/>
    </row>
    <row r="195" spans="1:19" ht="14.45" customHeight="1" x14ac:dyDescent="0.25">
      <c r="A195" s="14"/>
      <c r="B195" s="77"/>
      <c r="C195" s="78"/>
      <c r="D195" s="78"/>
      <c r="E195" s="78"/>
      <c r="F195" s="78"/>
      <c r="G195" s="78"/>
      <c r="H195" s="78"/>
      <c r="I195" s="79"/>
      <c r="J195" s="80"/>
      <c r="K195" s="81"/>
      <c r="L195" s="82"/>
      <c r="M195" s="80"/>
      <c r="N195" s="82"/>
      <c r="O195" s="76"/>
      <c r="P195" s="76"/>
      <c r="Q195" s="20"/>
    </row>
    <row r="196" spans="1:19" s="102" customFormat="1" ht="14.45" customHeight="1" x14ac:dyDescent="0.25">
      <c r="A196" s="14"/>
      <c r="B196" s="96"/>
      <c r="C196" s="97"/>
      <c r="D196" s="97"/>
      <c r="E196" s="97"/>
      <c r="F196" s="97"/>
      <c r="G196" s="97"/>
      <c r="H196" s="97"/>
      <c r="I196" s="98"/>
      <c r="J196" s="99"/>
      <c r="K196" s="100"/>
      <c r="L196" s="101"/>
      <c r="M196" s="99"/>
      <c r="N196" s="101"/>
      <c r="O196" s="76"/>
      <c r="P196" s="76"/>
      <c r="Q196" s="92"/>
    </row>
    <row r="197" spans="1:19" ht="14.45" customHeight="1" x14ac:dyDescent="0.25">
      <c r="A197" s="14"/>
      <c r="B197" s="77"/>
      <c r="C197" s="78"/>
      <c r="D197" s="78"/>
      <c r="E197" s="78"/>
      <c r="F197" s="78"/>
      <c r="G197" s="78"/>
      <c r="H197" s="78"/>
      <c r="I197" s="79"/>
      <c r="J197" s="80"/>
      <c r="K197" s="81"/>
      <c r="L197" s="82"/>
      <c r="M197" s="80"/>
      <c r="N197" s="82"/>
      <c r="O197" s="76"/>
      <c r="P197" s="76"/>
      <c r="Q197" s="20"/>
    </row>
    <row r="198" spans="1:19" ht="14.45" customHeight="1" x14ac:dyDescent="0.25">
      <c r="A198" s="14"/>
      <c r="B198" s="108"/>
      <c r="C198" s="109"/>
      <c r="D198" s="109"/>
      <c r="E198" s="109"/>
      <c r="F198" s="109"/>
      <c r="G198" s="109"/>
      <c r="H198" s="109"/>
      <c r="I198" s="110"/>
      <c r="J198" s="133"/>
      <c r="K198" s="141"/>
      <c r="L198" s="134"/>
      <c r="M198" s="133"/>
      <c r="N198" s="134"/>
      <c r="O198" s="76"/>
      <c r="P198" s="76"/>
      <c r="Q198" s="20"/>
    </row>
    <row r="199" spans="1:19" ht="14.45" customHeight="1" x14ac:dyDescent="0.25">
      <c r="A199" s="14"/>
      <c r="B199" s="142"/>
      <c r="C199" s="142"/>
      <c r="D199" s="142"/>
      <c r="E199" s="142"/>
      <c r="F199" s="142"/>
      <c r="G199" s="142"/>
      <c r="H199" s="142"/>
      <c r="I199" s="142"/>
      <c r="J199" s="143"/>
      <c r="K199" s="143"/>
      <c r="L199" s="143"/>
      <c r="M199" s="143"/>
      <c r="N199" s="143"/>
      <c r="O199" s="49" t="str">
        <f>IF(SUM(O183:O198)=0,"",SUM(O183:O198))</f>
        <v/>
      </c>
      <c r="P199" s="49" t="str">
        <f>IF(SUM(P183:P198)=0,"",SUM(P183:P198))</f>
        <v/>
      </c>
      <c r="Q199" s="20"/>
      <c r="R199" s="50"/>
    </row>
    <row r="200" spans="1:19" ht="14.45" customHeight="1" x14ac:dyDescent="0.25">
      <c r="A200" s="14"/>
      <c r="B200" s="51"/>
      <c r="C200" s="51"/>
      <c r="D200" s="51"/>
      <c r="E200" s="51"/>
      <c r="F200" s="51"/>
      <c r="G200" s="51"/>
      <c r="H200" s="51"/>
      <c r="I200" s="51"/>
      <c r="J200" s="52"/>
      <c r="K200" s="52"/>
      <c r="L200" s="52"/>
      <c r="M200" s="52"/>
      <c r="N200" s="52"/>
      <c r="O200" s="52"/>
      <c r="P200" s="52"/>
      <c r="Q200" s="20"/>
    </row>
    <row r="201" spans="1:19" ht="18" customHeight="1" x14ac:dyDescent="0.25">
      <c r="A201" s="11"/>
      <c r="B201" s="17"/>
      <c r="C201" s="113" t="s">
        <v>136</v>
      </c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</row>
    <row r="202" spans="1:19" ht="14.45" customHeight="1" x14ac:dyDescent="0.25">
      <c r="A202" s="14"/>
      <c r="C202" s="26"/>
      <c r="D202" s="3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</row>
    <row r="203" spans="1:19" ht="15" customHeight="1" x14ac:dyDescent="0.25">
      <c r="A203" s="14"/>
      <c r="C203" s="139" t="s">
        <v>13</v>
      </c>
      <c r="D203" s="139"/>
      <c r="E203" s="139"/>
      <c r="F203" s="139" t="s">
        <v>14</v>
      </c>
      <c r="G203" s="139"/>
      <c r="H203" s="139"/>
      <c r="I203" s="20"/>
      <c r="J203" s="20"/>
      <c r="K203" s="20"/>
      <c r="L203" s="20"/>
      <c r="M203" s="20"/>
      <c r="N203" s="20"/>
      <c r="O203" s="20"/>
      <c r="P203" s="20"/>
      <c r="Q203" s="20"/>
    </row>
    <row r="204" spans="1:19" ht="15" customHeight="1" x14ac:dyDescent="0.25">
      <c r="A204" s="14"/>
      <c r="C204" s="114"/>
      <c r="D204" s="114"/>
      <c r="E204" s="114"/>
      <c r="F204" s="114"/>
      <c r="G204" s="114"/>
      <c r="H204" s="114"/>
      <c r="I204" s="113" t="s">
        <v>61</v>
      </c>
      <c r="J204" s="113"/>
      <c r="K204" s="113"/>
      <c r="L204" s="113"/>
      <c r="M204" s="113"/>
      <c r="N204" s="20"/>
      <c r="O204" s="106"/>
      <c r="P204" s="106"/>
      <c r="Q204" s="106"/>
      <c r="R204" s="106"/>
      <c r="S204" s="106"/>
    </row>
    <row r="205" spans="1:19" ht="15" customHeight="1" x14ac:dyDescent="0.25">
      <c r="A205" s="14"/>
      <c r="C205" s="114"/>
      <c r="D205" s="114"/>
      <c r="E205" s="114"/>
      <c r="F205" s="114"/>
      <c r="G205" s="114"/>
      <c r="H205" s="114"/>
      <c r="I205" s="113" t="s">
        <v>55</v>
      </c>
      <c r="J205" s="113"/>
      <c r="K205" s="113"/>
      <c r="L205" s="113"/>
      <c r="M205" s="113"/>
      <c r="N205" s="20"/>
      <c r="O205" s="106"/>
      <c r="P205" s="106"/>
      <c r="Q205" s="106"/>
      <c r="R205" s="106"/>
      <c r="S205" s="106"/>
    </row>
    <row r="206" spans="1:19" ht="15" customHeight="1" x14ac:dyDescent="0.25">
      <c r="A206" s="14"/>
      <c r="C206" s="114"/>
      <c r="D206" s="114"/>
      <c r="E206" s="114"/>
      <c r="F206" s="114"/>
      <c r="G206" s="114"/>
      <c r="H206" s="114"/>
      <c r="I206" s="113" t="s">
        <v>56</v>
      </c>
      <c r="J206" s="113"/>
      <c r="K206" s="113"/>
      <c r="L206" s="113"/>
      <c r="M206" s="113"/>
      <c r="N206" s="20"/>
      <c r="O206" s="20"/>
      <c r="P206" s="20"/>
      <c r="Q206" s="20"/>
    </row>
    <row r="207" spans="1:19" ht="15" customHeight="1" x14ac:dyDescent="0.25">
      <c r="A207" s="14"/>
      <c r="C207" s="119" t="str">
        <f>IF(C205+C206=0,"",C205*0.6+C206*1)</f>
        <v/>
      </c>
      <c r="D207" s="119"/>
      <c r="E207" s="119"/>
      <c r="F207" s="119" t="str">
        <f>IF(F205+F206=0,"",F205*0.6+F206*1)</f>
        <v/>
      </c>
      <c r="G207" s="119"/>
      <c r="H207" s="119"/>
      <c r="I207" s="113" t="s">
        <v>132</v>
      </c>
      <c r="J207" s="113"/>
      <c r="K207" s="113"/>
      <c r="L207" s="113"/>
      <c r="M207" s="113"/>
      <c r="N207" s="20"/>
      <c r="O207" s="20"/>
      <c r="P207" s="20"/>
      <c r="Q207" s="20"/>
    </row>
    <row r="208" spans="1:19" ht="15" customHeight="1" x14ac:dyDescent="0.25">
      <c r="A208" s="14"/>
      <c r="C208" s="119" t="str">
        <f>IF(C207="","",C204/C207)</f>
        <v/>
      </c>
      <c r="D208" s="119"/>
      <c r="E208" s="119"/>
      <c r="F208" s="119" t="str">
        <f>IF(F207="","",F204/F207)</f>
        <v/>
      </c>
      <c r="G208" s="119"/>
      <c r="H208" s="119"/>
      <c r="I208" s="113" t="s">
        <v>135</v>
      </c>
      <c r="J208" s="113"/>
      <c r="K208" s="113"/>
      <c r="L208" s="113"/>
      <c r="M208" s="113"/>
      <c r="N208" s="20"/>
      <c r="O208" s="20"/>
      <c r="P208" s="20"/>
      <c r="Q208" s="20"/>
    </row>
    <row r="209" spans="1:17" s="13" customFormat="1" ht="15" customHeight="1" x14ac:dyDescent="0.25">
      <c r="A209" s="21"/>
      <c r="C209" s="53"/>
      <c r="D209" s="53"/>
      <c r="E209" s="53"/>
      <c r="F209" s="53"/>
      <c r="G209" s="53"/>
      <c r="H209" s="53"/>
      <c r="I209" s="90"/>
      <c r="J209" s="90"/>
      <c r="K209" s="90"/>
      <c r="L209" s="90"/>
      <c r="M209" s="90"/>
      <c r="N209" s="90"/>
      <c r="O209" s="90"/>
      <c r="P209" s="90"/>
      <c r="Q209" s="90"/>
    </row>
    <row r="210" spans="1:17" s="13" customFormat="1" ht="15" customHeight="1" x14ac:dyDescent="0.25">
      <c r="A210" s="21"/>
      <c r="C210" s="53"/>
      <c r="D210" s="53"/>
      <c r="E210" s="53"/>
      <c r="F210" s="53"/>
      <c r="G210" s="53"/>
      <c r="H210" s="53"/>
      <c r="I210" s="90"/>
      <c r="J210" s="90"/>
      <c r="K210" s="90"/>
      <c r="L210" s="90"/>
      <c r="M210" s="90"/>
      <c r="N210" s="90"/>
      <c r="O210" s="90"/>
      <c r="P210" s="90"/>
      <c r="Q210" s="90"/>
    </row>
    <row r="211" spans="1:17" ht="15.75" x14ac:dyDescent="0.25">
      <c r="A211" s="14" t="s">
        <v>46</v>
      </c>
      <c r="B211" s="17"/>
      <c r="C211" s="147" t="s">
        <v>16</v>
      </c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</row>
    <row r="212" spans="1:17" x14ac:dyDescent="0.25">
      <c r="C212" s="5" t="s">
        <v>41</v>
      </c>
    </row>
    <row r="213" spans="1:17" ht="15.75" x14ac:dyDescent="0.25">
      <c r="A213" s="14"/>
      <c r="B213" s="17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</row>
    <row r="214" spans="1:17" s="32" customFormat="1" ht="30.75" customHeight="1" x14ac:dyDescent="0.25">
      <c r="A214" s="55"/>
      <c r="B214" s="55"/>
      <c r="M214" s="56" t="s">
        <v>88</v>
      </c>
      <c r="N214" s="57"/>
      <c r="O214" s="56" t="s">
        <v>23</v>
      </c>
      <c r="P214" s="57"/>
    </row>
    <row r="215" spans="1:17" s="32" customFormat="1" ht="10.5" customHeight="1" x14ac:dyDescent="0.25">
      <c r="A215" s="55"/>
      <c r="B215" s="55"/>
      <c r="M215" s="58" t="s">
        <v>89</v>
      </c>
      <c r="N215" s="59"/>
      <c r="O215" s="58" t="s">
        <v>90</v>
      </c>
      <c r="P215" s="57"/>
      <c r="Q215" s="60"/>
    </row>
    <row r="216" spans="1:17" s="32" customFormat="1" ht="13.9" customHeight="1" x14ac:dyDescent="0.25">
      <c r="A216" s="55"/>
      <c r="B216" s="55"/>
      <c r="C216" s="36" t="s">
        <v>18</v>
      </c>
      <c r="D216" s="36"/>
      <c r="E216" s="36"/>
      <c r="F216" s="36"/>
      <c r="G216" s="36"/>
      <c r="H216" s="36"/>
      <c r="I216" s="61"/>
      <c r="J216" s="61"/>
      <c r="M216" s="83"/>
      <c r="N216" s="62"/>
      <c r="O216" s="83"/>
      <c r="P216" s="62"/>
      <c r="Q216" s="63"/>
    </row>
    <row r="217" spans="1:17" s="32" customFormat="1" x14ac:dyDescent="0.25">
      <c r="A217" s="55"/>
      <c r="B217" s="55"/>
      <c r="C217" s="36" t="s">
        <v>24</v>
      </c>
      <c r="D217" s="36"/>
      <c r="E217" s="36"/>
      <c r="F217" s="36"/>
      <c r="G217" s="36"/>
      <c r="H217" s="36"/>
      <c r="I217" s="61"/>
      <c r="J217" s="61"/>
      <c r="M217" s="83"/>
      <c r="N217" s="64"/>
      <c r="O217" s="83"/>
      <c r="P217" s="64"/>
      <c r="Q217" s="63"/>
    </row>
    <row r="218" spans="1:17" s="32" customFormat="1" x14ac:dyDescent="0.25">
      <c r="A218" s="55"/>
      <c r="B218" s="55"/>
      <c r="C218" s="36" t="s">
        <v>113</v>
      </c>
      <c r="D218" s="61"/>
      <c r="E218" s="61"/>
      <c r="F218" s="61"/>
      <c r="G218" s="61"/>
      <c r="H218" s="61"/>
      <c r="I218" s="61"/>
      <c r="J218" s="61"/>
      <c r="K218" s="61"/>
      <c r="M218" s="85" t="str">
        <f>IF(M217=0,"",IF(M217="nein",M216*0.75,0.75/1.2*M216))</f>
        <v/>
      </c>
      <c r="N218" s="64"/>
      <c r="O218" s="85" t="str">
        <f>IF(O217=0,"",IF(O217="nein",O216*0.65,0.65/1.2*O216))</f>
        <v/>
      </c>
      <c r="P218" s="62"/>
      <c r="Q218" s="63"/>
    </row>
    <row r="219" spans="1:17" s="32" customFormat="1" x14ac:dyDescent="0.25">
      <c r="A219" s="55"/>
      <c r="B219" s="55"/>
      <c r="C219" s="36" t="s">
        <v>86</v>
      </c>
      <c r="D219" s="36"/>
      <c r="E219" s="36"/>
      <c r="F219" s="36"/>
      <c r="G219" s="36"/>
      <c r="H219" s="36"/>
      <c r="I219" s="61"/>
      <c r="J219" s="61"/>
      <c r="M219" s="84"/>
      <c r="N219" s="66"/>
      <c r="O219" s="84"/>
      <c r="P219" s="66"/>
      <c r="Q219" s="63"/>
    </row>
    <row r="220" spans="1:17" s="32" customFormat="1" x14ac:dyDescent="0.25">
      <c r="A220" s="55"/>
      <c r="B220" s="55"/>
      <c r="C220" s="36" t="s">
        <v>87</v>
      </c>
      <c r="D220" s="36"/>
      <c r="E220" s="36"/>
      <c r="F220" s="36"/>
      <c r="G220" s="36"/>
      <c r="H220" s="36"/>
      <c r="I220" s="61"/>
      <c r="J220" s="61"/>
      <c r="M220" s="84"/>
      <c r="N220" s="66"/>
      <c r="O220" s="84"/>
      <c r="P220" s="66"/>
      <c r="Q220" s="63"/>
    </row>
    <row r="221" spans="1:17" s="32" customFormat="1" x14ac:dyDescent="0.25">
      <c r="A221" s="55"/>
      <c r="B221" s="55"/>
      <c r="C221" s="36" t="s">
        <v>114</v>
      </c>
      <c r="D221" s="61"/>
      <c r="E221" s="61"/>
      <c r="F221" s="61"/>
      <c r="G221" s="61"/>
      <c r="H221" s="61"/>
      <c r="I221" s="61"/>
      <c r="J221" s="61"/>
      <c r="K221" s="61"/>
      <c r="M221" s="85" t="str">
        <f>IF(M219+M220=0,"",M219+M220)</f>
        <v/>
      </c>
      <c r="N221" s="66"/>
      <c r="O221" s="85" t="str">
        <f>IF(O219+O220=0,"",O219+O220)</f>
        <v/>
      </c>
      <c r="P221" s="67"/>
      <c r="Q221" s="63"/>
    </row>
    <row r="222" spans="1:17" s="32" customFormat="1" x14ac:dyDescent="0.25">
      <c r="A222" s="55"/>
      <c r="B222" s="55"/>
      <c r="C222" s="36" t="s">
        <v>25</v>
      </c>
      <c r="D222" s="61"/>
      <c r="E222" s="61"/>
      <c r="F222" s="61"/>
      <c r="G222" s="61"/>
      <c r="H222" s="61"/>
      <c r="I222" s="61"/>
      <c r="J222" s="61"/>
      <c r="K222" s="61"/>
      <c r="M222" s="65" t="str">
        <f>IF(M221="","",IF(M217="ja","",IF(M221&lt;M218,"nicht OK","OK")))</f>
        <v/>
      </c>
      <c r="N222" s="62"/>
      <c r="O222" s="65" t="str">
        <f>IF(O221="","",IF(O217="ja","",IF(O221&lt;O218,"nicht OK","OK")))</f>
        <v/>
      </c>
      <c r="P222" s="62"/>
      <c r="Q222" s="63"/>
    </row>
    <row r="223" spans="1:17" s="32" customFormat="1" x14ac:dyDescent="0.25">
      <c r="A223" s="55"/>
      <c r="C223" s="36" t="s">
        <v>43</v>
      </c>
      <c r="D223" s="61"/>
      <c r="E223" s="61"/>
      <c r="F223" s="61"/>
      <c r="G223" s="61"/>
      <c r="H223" s="61"/>
      <c r="I223" s="61"/>
      <c r="J223" s="61"/>
      <c r="L223" s="61"/>
      <c r="M223" s="65" t="str">
        <f>IF(M221="","",IF(M217="nein","",IF(M221&lt;M218,"nicht OK","OK")))</f>
        <v/>
      </c>
      <c r="N223" s="62"/>
      <c r="O223" s="65" t="str">
        <f>IF(O221="","",IF(O217="nein","",IF(O221&lt;O218,"nicht OK","OK")))</f>
        <v/>
      </c>
      <c r="P223" s="62"/>
      <c r="Q223" s="63"/>
    </row>
    <row r="224" spans="1:17" s="32" customFormat="1" x14ac:dyDescent="0.25">
      <c r="A224" s="55"/>
      <c r="C224" s="36"/>
      <c r="D224" s="61"/>
      <c r="E224" s="61"/>
      <c r="F224" s="61"/>
      <c r="G224" s="61"/>
      <c r="H224" s="61"/>
      <c r="I224" s="61"/>
      <c r="J224" s="61"/>
      <c r="L224" s="61"/>
      <c r="M224" s="64"/>
      <c r="N224" s="62"/>
      <c r="O224" s="64"/>
      <c r="P224" s="62"/>
      <c r="Q224" s="63"/>
    </row>
    <row r="225" spans="1:17" s="32" customFormat="1" ht="45" customHeight="1" x14ac:dyDescent="0.25">
      <c r="A225" s="55"/>
      <c r="B225" s="55"/>
      <c r="M225" s="146" t="s">
        <v>92</v>
      </c>
      <c r="N225" s="146"/>
      <c r="O225" s="61"/>
      <c r="P225" s="61"/>
    </row>
    <row r="226" spans="1:17" s="32" customFormat="1" ht="10.5" customHeight="1" x14ac:dyDescent="0.25">
      <c r="A226" s="55"/>
      <c r="B226" s="55"/>
      <c r="M226" s="58" t="s">
        <v>91</v>
      </c>
      <c r="N226" s="68"/>
      <c r="O226" s="61"/>
    </row>
    <row r="227" spans="1:17" s="32" customFormat="1" ht="15" customHeight="1" x14ac:dyDescent="0.25">
      <c r="A227" s="55"/>
      <c r="B227" s="55"/>
      <c r="C227" s="36" t="s">
        <v>104</v>
      </c>
      <c r="D227" s="36"/>
      <c r="E227" s="36"/>
      <c r="F227" s="36"/>
      <c r="G227" s="36"/>
      <c r="H227" s="36"/>
      <c r="I227" s="61"/>
      <c r="J227" s="61"/>
      <c r="M227" s="83"/>
      <c r="N227" s="61"/>
      <c r="O227" s="61"/>
    </row>
    <row r="228" spans="1:17" s="32" customFormat="1" ht="15" customHeight="1" x14ac:dyDescent="0.25">
      <c r="A228" s="55"/>
      <c r="B228" s="55"/>
      <c r="C228" s="36" t="s">
        <v>24</v>
      </c>
      <c r="D228" s="36"/>
      <c r="E228" s="36"/>
      <c r="F228" s="36"/>
      <c r="G228" s="36"/>
      <c r="H228" s="36"/>
      <c r="I228" s="61"/>
      <c r="J228" s="61"/>
      <c r="M228" s="83"/>
      <c r="N228" s="61"/>
      <c r="O228" s="61"/>
    </row>
    <row r="229" spans="1:17" s="32" customFormat="1" ht="15" customHeight="1" x14ac:dyDescent="0.25">
      <c r="A229" s="55"/>
      <c r="B229" s="55"/>
      <c r="C229" s="36" t="s">
        <v>113</v>
      </c>
      <c r="D229" s="61"/>
      <c r="E229" s="61"/>
      <c r="F229" s="61"/>
      <c r="G229" s="61"/>
      <c r="H229" s="61"/>
      <c r="I229" s="61"/>
      <c r="J229" s="61"/>
      <c r="K229" s="61"/>
      <c r="M229" s="85" t="str">
        <f>IF(M228=0,"",IF(M228="nein",M227*0.55,0.55/1.2*M227))</f>
        <v/>
      </c>
      <c r="N229" s="61"/>
      <c r="O229" s="61"/>
    </row>
    <row r="230" spans="1:17" s="32" customFormat="1" ht="15" customHeight="1" x14ac:dyDescent="0.25">
      <c r="A230" s="55"/>
      <c r="B230" s="55"/>
      <c r="C230" s="36" t="s">
        <v>86</v>
      </c>
      <c r="D230" s="36"/>
      <c r="E230" s="36"/>
      <c r="F230" s="36"/>
      <c r="G230" s="36"/>
      <c r="H230" s="36"/>
      <c r="I230" s="61"/>
      <c r="J230" s="61"/>
      <c r="M230" s="84"/>
      <c r="N230" s="61"/>
      <c r="O230" s="61"/>
    </row>
    <row r="231" spans="1:17" s="32" customFormat="1" ht="15" customHeight="1" x14ac:dyDescent="0.25">
      <c r="A231" s="55"/>
      <c r="B231" s="55"/>
      <c r="C231" s="36" t="s">
        <v>87</v>
      </c>
      <c r="D231" s="36"/>
      <c r="E231" s="36"/>
      <c r="F231" s="36"/>
      <c r="G231" s="36"/>
      <c r="H231" s="36"/>
      <c r="I231" s="61"/>
      <c r="J231" s="61"/>
      <c r="M231" s="84"/>
      <c r="N231" s="61"/>
      <c r="O231" s="61"/>
    </row>
    <row r="232" spans="1:17" s="32" customFormat="1" ht="15" customHeight="1" x14ac:dyDescent="0.25">
      <c r="A232" s="55"/>
      <c r="B232" s="55"/>
      <c r="C232" s="36" t="s">
        <v>114</v>
      </c>
      <c r="D232" s="61"/>
      <c r="E232" s="61"/>
      <c r="F232" s="61"/>
      <c r="G232" s="61"/>
      <c r="H232" s="61"/>
      <c r="I232" s="61"/>
      <c r="J232" s="61"/>
      <c r="K232" s="61"/>
      <c r="M232" s="85" t="str">
        <f>IF(M230+M231=0,"",M230+M231)</f>
        <v/>
      </c>
    </row>
    <row r="233" spans="1:17" s="32" customFormat="1" ht="15" customHeight="1" x14ac:dyDescent="0.25">
      <c r="A233" s="55"/>
      <c r="B233" s="55"/>
      <c r="C233" s="36" t="s">
        <v>25</v>
      </c>
      <c r="D233" s="61"/>
      <c r="E233" s="61"/>
      <c r="F233" s="61"/>
      <c r="G233" s="61"/>
      <c r="H233" s="61"/>
      <c r="I233" s="61"/>
      <c r="J233" s="61"/>
      <c r="K233" s="61"/>
      <c r="M233" s="65" t="str">
        <f>IF(M232="","",IF(M228="ja","",IF(M232&lt;M229,"nicht OK","OK")))</f>
        <v/>
      </c>
    </row>
    <row r="234" spans="1:17" s="32" customFormat="1" ht="15" customHeight="1" x14ac:dyDescent="0.25">
      <c r="A234" s="55"/>
      <c r="B234" s="55"/>
      <c r="C234" s="36" t="s">
        <v>43</v>
      </c>
      <c r="D234" s="61"/>
      <c r="E234" s="61"/>
      <c r="F234" s="61"/>
      <c r="G234" s="61"/>
      <c r="H234" s="61"/>
      <c r="I234" s="61"/>
      <c r="J234" s="61"/>
      <c r="K234" s="61"/>
      <c r="M234" s="65" t="str">
        <f>IF(M232="","",IF(M228="nein","",IF(M232&lt;M229,"nicht OK","OK")))</f>
        <v/>
      </c>
    </row>
    <row r="235" spans="1:17" x14ac:dyDescent="0.25">
      <c r="A235" s="14"/>
      <c r="B235" s="14"/>
      <c r="C235" s="69"/>
      <c r="D235" s="70"/>
      <c r="E235" s="70"/>
      <c r="F235" s="70"/>
      <c r="G235" s="70"/>
      <c r="H235" s="70"/>
      <c r="I235" s="70"/>
      <c r="J235" s="70"/>
      <c r="K235" s="70"/>
      <c r="M235" s="71"/>
    </row>
    <row r="236" spans="1:17" ht="30" customHeight="1" x14ac:dyDescent="0.25">
      <c r="A236" s="14"/>
      <c r="B236" s="152" t="s">
        <v>76</v>
      </c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</row>
    <row r="237" spans="1:17" x14ac:dyDescent="0.25">
      <c r="A237" s="14"/>
      <c r="B237" s="14"/>
      <c r="C237" s="69"/>
      <c r="D237" s="70"/>
      <c r="E237" s="70"/>
      <c r="F237" s="70"/>
      <c r="G237" s="70"/>
      <c r="H237" s="70"/>
      <c r="I237" s="70"/>
      <c r="J237" s="70"/>
      <c r="K237" s="70"/>
      <c r="M237" s="71"/>
    </row>
    <row r="238" spans="1:17" ht="15.75" x14ac:dyDescent="0.25">
      <c r="A238" s="14"/>
      <c r="B238" s="17"/>
      <c r="C238" s="147" t="s">
        <v>44</v>
      </c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</row>
    <row r="239" spans="1:17" ht="5.0999999999999996" customHeight="1" x14ac:dyDescent="0.25">
      <c r="A239" s="14"/>
      <c r="B239" s="17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</row>
    <row r="240" spans="1:17" s="32" customFormat="1" ht="30" x14ac:dyDescent="0.25">
      <c r="A240" s="55"/>
      <c r="B240" s="55"/>
      <c r="M240" s="68" t="s">
        <v>101</v>
      </c>
      <c r="N240" s="57"/>
      <c r="O240" s="68" t="s">
        <v>102</v>
      </c>
    </row>
    <row r="241" spans="1:17" s="32" customFormat="1" ht="10.5" customHeight="1" x14ac:dyDescent="0.25">
      <c r="A241" s="55"/>
      <c r="B241" s="55"/>
      <c r="M241" s="58" t="s">
        <v>89</v>
      </c>
      <c r="N241" s="59"/>
      <c r="O241" s="58" t="s">
        <v>90</v>
      </c>
      <c r="P241" s="57"/>
      <c r="Q241" s="60"/>
    </row>
    <row r="242" spans="1:17" s="32" customFormat="1" ht="15" customHeight="1" x14ac:dyDescent="0.25">
      <c r="A242" s="55"/>
      <c r="B242" s="55"/>
      <c r="C242" s="36" t="s">
        <v>18</v>
      </c>
      <c r="D242" s="36"/>
      <c r="E242" s="36"/>
      <c r="F242" s="36"/>
      <c r="G242" s="36"/>
      <c r="H242" s="36"/>
      <c r="I242" s="61"/>
      <c r="J242" s="61"/>
      <c r="M242" s="83"/>
      <c r="N242" s="62"/>
      <c r="O242" s="83"/>
    </row>
    <row r="243" spans="1:17" s="32" customFormat="1" ht="15" customHeight="1" x14ac:dyDescent="0.25">
      <c r="A243" s="55"/>
      <c r="B243" s="55"/>
      <c r="C243" s="36" t="s">
        <v>45</v>
      </c>
      <c r="D243" s="36"/>
      <c r="E243" s="36"/>
      <c r="F243" s="36"/>
      <c r="G243" s="36"/>
      <c r="H243" s="36"/>
      <c r="I243" s="61"/>
      <c r="J243" s="61"/>
      <c r="M243" s="83"/>
      <c r="N243" s="64"/>
      <c r="O243" s="83"/>
    </row>
    <row r="244" spans="1:17" s="32" customFormat="1" ht="15" customHeight="1" x14ac:dyDescent="0.25">
      <c r="A244" s="55"/>
      <c r="B244" s="55"/>
      <c r="C244" s="36" t="s">
        <v>113</v>
      </c>
      <c r="D244" s="61"/>
      <c r="E244" s="61"/>
      <c r="F244" s="61"/>
      <c r="G244" s="61"/>
      <c r="H244" s="61"/>
      <c r="I244" s="61"/>
      <c r="J244" s="61"/>
      <c r="K244" s="61"/>
      <c r="M244" s="85" t="str">
        <f>IF(M243=0,"",IF(M243="nein",M242*0.75,0.75/1.5*M242))</f>
        <v/>
      </c>
      <c r="N244" s="64"/>
      <c r="O244" s="85" t="str">
        <f>IF(O243=0,"",IF(O243="nein",O242*0.65,0.43*O242))</f>
        <v/>
      </c>
    </row>
    <row r="245" spans="1:17" s="32" customFormat="1" ht="15" customHeight="1" x14ac:dyDescent="0.25">
      <c r="A245" s="55"/>
      <c r="B245" s="55"/>
      <c r="C245" s="36" t="s">
        <v>86</v>
      </c>
      <c r="D245" s="36"/>
      <c r="E245" s="36"/>
      <c r="F245" s="36"/>
      <c r="G245" s="36"/>
      <c r="H245" s="36"/>
      <c r="I245" s="61"/>
      <c r="J245" s="61"/>
      <c r="M245" s="84"/>
      <c r="N245" s="66"/>
      <c r="O245" s="84"/>
    </row>
    <row r="246" spans="1:17" s="32" customFormat="1" ht="15" customHeight="1" x14ac:dyDescent="0.25">
      <c r="A246" s="55"/>
      <c r="B246" s="55"/>
      <c r="C246" s="36" t="s">
        <v>87</v>
      </c>
      <c r="D246" s="36"/>
      <c r="E246" s="36"/>
      <c r="F246" s="36"/>
      <c r="G246" s="36"/>
      <c r="H246" s="36"/>
      <c r="I246" s="61"/>
      <c r="J246" s="61"/>
      <c r="M246" s="84"/>
      <c r="N246" s="66"/>
      <c r="O246" s="84"/>
    </row>
    <row r="247" spans="1:17" s="32" customFormat="1" ht="15" customHeight="1" x14ac:dyDescent="0.25">
      <c r="A247" s="55"/>
      <c r="B247" s="55"/>
      <c r="C247" s="36" t="s">
        <v>114</v>
      </c>
      <c r="D247" s="61"/>
      <c r="E247" s="61"/>
      <c r="F247" s="61"/>
      <c r="G247" s="61"/>
      <c r="H247" s="61"/>
      <c r="I247" s="61"/>
      <c r="J247" s="61"/>
      <c r="K247" s="61"/>
      <c r="M247" s="85" t="str">
        <f>IF(M245+M246=0,"",M245+M246)</f>
        <v/>
      </c>
      <c r="N247" s="66"/>
      <c r="O247" s="85" t="str">
        <f>IF(O245+O246=0,"",O245+O246)</f>
        <v/>
      </c>
    </row>
    <row r="248" spans="1:17" s="32" customFormat="1" ht="15" customHeight="1" x14ac:dyDescent="0.25">
      <c r="A248" s="55"/>
      <c r="B248" s="55"/>
      <c r="C248" s="36" t="s">
        <v>103</v>
      </c>
      <c r="D248" s="61"/>
      <c r="E248" s="61"/>
      <c r="F248" s="61"/>
      <c r="G248" s="61"/>
      <c r="H248" s="61"/>
      <c r="I248" s="61"/>
      <c r="J248" s="61"/>
      <c r="K248" s="61"/>
      <c r="M248" s="65" t="str">
        <f>IF(M247="","",IF(M243="nein","",IF(M247&lt;M244,"nicht OK","OK")))</f>
        <v/>
      </c>
      <c r="N248" s="62"/>
      <c r="O248" s="65" t="str">
        <f>IF(O247="","",IF(O243="nein","",IF(O247&lt;O244,"nicht OK","OK")))</f>
        <v/>
      </c>
    </row>
    <row r="249" spans="1:17" s="32" customFormat="1" x14ac:dyDescent="0.25">
      <c r="A249" s="55"/>
      <c r="B249" s="55"/>
      <c r="C249" s="36"/>
      <c r="D249" s="61"/>
      <c r="E249" s="61"/>
      <c r="F249" s="61"/>
      <c r="G249" s="61"/>
      <c r="H249" s="61"/>
      <c r="I249" s="61"/>
      <c r="J249" s="61"/>
      <c r="K249" s="61"/>
      <c r="M249" s="62"/>
    </row>
    <row r="250" spans="1:17" s="32" customFormat="1" ht="29.45" customHeight="1" x14ac:dyDescent="0.25">
      <c r="A250" s="31" t="s">
        <v>47</v>
      </c>
      <c r="C250" s="144" t="s">
        <v>85</v>
      </c>
      <c r="D250" s="144"/>
      <c r="E250" s="144"/>
      <c r="F250" s="144"/>
      <c r="G250" s="144"/>
      <c r="H250" s="144"/>
      <c r="I250" s="144"/>
      <c r="J250" s="144"/>
      <c r="K250" s="144"/>
      <c r="L250" s="144"/>
      <c r="M250" s="144"/>
      <c r="N250" s="145"/>
      <c r="O250" s="145"/>
      <c r="P250" s="145"/>
      <c r="Q250" s="145"/>
    </row>
    <row r="251" spans="1:17" s="32" customFormat="1" x14ac:dyDescent="0.25">
      <c r="A251" s="55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</row>
    <row r="252" spans="1:17" s="32" customFormat="1" ht="28.9" customHeight="1" x14ac:dyDescent="0.25">
      <c r="A252" s="31" t="s">
        <v>48</v>
      </c>
      <c r="C252" s="121" t="s">
        <v>99</v>
      </c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16"/>
      <c r="O252" s="116"/>
      <c r="P252" s="116"/>
      <c r="Q252" s="116"/>
    </row>
    <row r="253" spans="1:17" s="32" customFormat="1" x14ac:dyDescent="0.25">
      <c r="C253" s="72"/>
      <c r="D253" s="72"/>
      <c r="E253" s="72"/>
      <c r="F253" s="72"/>
      <c r="G253" s="72"/>
      <c r="H253" s="72"/>
      <c r="I253" s="36"/>
      <c r="J253" s="36"/>
      <c r="K253" s="36"/>
      <c r="L253" s="36"/>
      <c r="M253" s="36"/>
      <c r="N253" s="36"/>
    </row>
    <row r="254" spans="1:17" s="32" customFormat="1" ht="30" customHeight="1" x14ac:dyDescent="0.25">
      <c r="A254" s="31" t="s">
        <v>49</v>
      </c>
      <c r="C254" s="148" t="s">
        <v>145</v>
      </c>
      <c r="D254" s="148"/>
      <c r="E254" s="148"/>
      <c r="F254" s="148"/>
      <c r="G254" s="148"/>
      <c r="H254" s="148"/>
      <c r="I254" s="148"/>
      <c r="J254" s="148"/>
      <c r="K254" s="148"/>
      <c r="L254" s="148"/>
      <c r="M254" s="148"/>
      <c r="N254" s="149"/>
      <c r="O254" s="149"/>
      <c r="P254" s="149"/>
      <c r="Q254" s="149"/>
    </row>
    <row r="255" spans="1:17" s="32" customFormat="1" ht="14.45" customHeight="1" x14ac:dyDescent="0.25">
      <c r="A255" s="31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5"/>
      <c r="O255" s="35"/>
      <c r="P255" s="35"/>
      <c r="Q255" s="35"/>
    </row>
    <row r="256" spans="1:17" s="32" customFormat="1" ht="14.45" customHeight="1" x14ac:dyDescent="0.25">
      <c r="A256" s="31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3"/>
      <c r="O256" s="93"/>
      <c r="P256" s="93"/>
      <c r="Q256" s="93"/>
    </row>
    <row r="257" spans="1:17" s="32" customFormat="1" ht="30" hidden="1" customHeight="1" x14ac:dyDescent="0.25">
      <c r="A257" s="31" t="s">
        <v>50</v>
      </c>
      <c r="C257" s="121" t="s">
        <v>95</v>
      </c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16"/>
      <c r="O257" s="116"/>
      <c r="P257" s="116"/>
      <c r="Q257" s="116"/>
    </row>
    <row r="258" spans="1:17" s="32" customFormat="1" x14ac:dyDescent="0.25">
      <c r="C258" s="72"/>
      <c r="D258" s="72"/>
      <c r="E258" s="72"/>
      <c r="F258" s="72"/>
      <c r="G258" s="72"/>
      <c r="H258" s="72"/>
      <c r="I258" s="36"/>
      <c r="J258" s="36"/>
      <c r="K258" s="36"/>
      <c r="L258" s="36"/>
      <c r="M258" s="36"/>
      <c r="N258" s="36"/>
    </row>
    <row r="259" spans="1:17" s="32" customFormat="1" ht="30" customHeight="1" x14ac:dyDescent="0.25">
      <c r="A259" s="31" t="s">
        <v>50</v>
      </c>
      <c r="C259" s="121" t="s">
        <v>100</v>
      </c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40"/>
      <c r="O259" s="140"/>
      <c r="P259" s="140"/>
      <c r="Q259" s="140"/>
    </row>
    <row r="260" spans="1:17" s="32" customFormat="1" ht="14.45" customHeight="1" x14ac:dyDescent="0.25">
      <c r="A260" s="31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5"/>
      <c r="O260" s="35"/>
      <c r="P260" s="35"/>
      <c r="Q260" s="35"/>
    </row>
    <row r="261" spans="1:17" s="32" customFormat="1" ht="19.5" customHeight="1" x14ac:dyDescent="0.25">
      <c r="A261" s="31" t="s">
        <v>51</v>
      </c>
      <c r="C261" s="73" t="s">
        <v>111</v>
      </c>
      <c r="O261" s="74"/>
      <c r="P261" s="74"/>
      <c r="Q261" s="74"/>
    </row>
    <row r="262" spans="1:17" s="32" customFormat="1" x14ac:dyDescent="0.25">
      <c r="A262" s="55"/>
      <c r="O262" s="74"/>
      <c r="P262" s="74"/>
      <c r="Q262" s="74"/>
    </row>
    <row r="263" spans="1:17" s="32" customFormat="1" x14ac:dyDescent="0.25">
      <c r="A263" s="55"/>
      <c r="C263" s="150"/>
      <c r="D263" s="151"/>
      <c r="E263" s="57" t="s">
        <v>19</v>
      </c>
      <c r="F263" s="32" t="s">
        <v>21</v>
      </c>
      <c r="O263" s="74"/>
      <c r="P263" s="74"/>
      <c r="Q263" s="74"/>
    </row>
    <row r="264" spans="1:17" s="32" customFormat="1" x14ac:dyDescent="0.25">
      <c r="A264" s="55"/>
      <c r="O264" s="74"/>
      <c r="P264" s="74"/>
      <c r="Q264" s="74"/>
    </row>
    <row r="265" spans="1:17" s="32" customFormat="1" x14ac:dyDescent="0.25">
      <c r="A265" s="55" t="s">
        <v>52</v>
      </c>
      <c r="C265" s="32" t="s">
        <v>112</v>
      </c>
      <c r="O265" s="74"/>
      <c r="P265" s="74"/>
      <c r="Q265" s="74"/>
    </row>
    <row r="266" spans="1:17" s="32" customFormat="1" x14ac:dyDescent="0.25">
      <c r="A266" s="55"/>
      <c r="O266" s="74"/>
      <c r="P266" s="74"/>
      <c r="Q266" s="74"/>
    </row>
    <row r="267" spans="1:17" s="32" customFormat="1" x14ac:dyDescent="0.25">
      <c r="A267" s="55"/>
      <c r="C267" s="150"/>
      <c r="D267" s="151"/>
      <c r="E267" s="57" t="s">
        <v>19</v>
      </c>
      <c r="F267" s="32" t="s">
        <v>22</v>
      </c>
      <c r="O267" s="74"/>
      <c r="P267" s="74"/>
      <c r="Q267" s="74"/>
    </row>
    <row r="269" spans="1:17" s="102" customFormat="1" x14ac:dyDescent="0.25"/>
    <row r="270" spans="1:17" s="102" customFormat="1" x14ac:dyDescent="0.25"/>
    <row r="271" spans="1:17" s="102" customFormat="1" x14ac:dyDescent="0.25"/>
    <row r="272" spans="1:17" s="102" customFormat="1" x14ac:dyDescent="0.25"/>
    <row r="273" s="102" customFormat="1" x14ac:dyDescent="0.25"/>
    <row r="274" s="102" customFormat="1" x14ac:dyDescent="0.25"/>
    <row r="275" s="102" customFormat="1" x14ac:dyDescent="0.25"/>
    <row r="276" s="102" customFormat="1" x14ac:dyDescent="0.25"/>
    <row r="277" s="102" customFormat="1" x14ac:dyDescent="0.25"/>
    <row r="278" s="102" customFormat="1" x14ac:dyDescent="0.25"/>
    <row r="279" s="102" customFormat="1" x14ac:dyDescent="0.25"/>
    <row r="280" s="102" customFormat="1" x14ac:dyDescent="0.25"/>
    <row r="281" s="102" customFormat="1" x14ac:dyDescent="0.25"/>
    <row r="282" s="102" customFormat="1" x14ac:dyDescent="0.25"/>
    <row r="283" s="102" customFormat="1" x14ac:dyDescent="0.25"/>
    <row r="284" s="102" customFormat="1" x14ac:dyDescent="0.25"/>
    <row r="285" s="102" customFormat="1" x14ac:dyDescent="0.25"/>
    <row r="286" s="102" customFormat="1" x14ac:dyDescent="0.25"/>
    <row r="287" s="102" customFormat="1" x14ac:dyDescent="0.25"/>
    <row r="288" s="102" customFormat="1" hidden="1" x14ac:dyDescent="0.25"/>
    <row r="289" spans="3:11" s="102" customFormat="1" hidden="1" x14ac:dyDescent="0.25"/>
    <row r="290" spans="3:11" s="102" customFormat="1" x14ac:dyDescent="0.25"/>
    <row r="291" spans="3:11" s="102" customFormat="1" x14ac:dyDescent="0.25"/>
    <row r="292" spans="3:11" s="102" customFormat="1" x14ac:dyDescent="0.25"/>
    <row r="293" spans="3:11" s="102" customFormat="1" x14ac:dyDescent="0.25"/>
    <row r="294" spans="3:11" s="88" customFormat="1" x14ac:dyDescent="0.25"/>
    <row r="295" spans="3:11" s="88" customFormat="1" x14ac:dyDescent="0.25"/>
    <row r="297" spans="3:11" hidden="1" x14ac:dyDescent="0.25">
      <c r="C297" s="75"/>
      <c r="D297" s="75"/>
      <c r="E297" s="75"/>
      <c r="F297" s="75"/>
      <c r="G297" s="75"/>
      <c r="H297" s="75"/>
      <c r="I297" s="75"/>
      <c r="J297" s="75"/>
      <c r="K297" s="75"/>
    </row>
    <row r="298" spans="3:11" hidden="1" x14ac:dyDescent="0.25">
      <c r="C298" s="13" t="s">
        <v>28</v>
      </c>
      <c r="D298" s="13"/>
      <c r="E298" s="13"/>
      <c r="F298" s="13"/>
      <c r="G298" s="13"/>
      <c r="H298" s="13"/>
      <c r="I298" s="13"/>
      <c r="J298" s="13"/>
      <c r="K298" s="13"/>
    </row>
    <row r="299" spans="3:11" hidden="1" x14ac:dyDescent="0.25"/>
  </sheetData>
  <sheetProtection algorithmName="SHA-512" hashValue="hg44Sjs1SRhA3HpzjJBO4BRVPnWp80AjjObTY7XWgoQhGYvR/AdbmiwO7JaFwzJDHyufNJ4jPlsl8n88JJCahg==" saltValue="O9oFQi43OzUvqL8CLwI9Ng==" spinCount="100000" sheet="1" selectLockedCells="1"/>
  <mergeCells count="264">
    <mergeCell ref="O40:S40"/>
    <mergeCell ref="P44:T44"/>
    <mergeCell ref="P48:T48"/>
    <mergeCell ref="O154:S154"/>
    <mergeCell ref="O145:V145"/>
    <mergeCell ref="B172:Q172"/>
    <mergeCell ref="F166:H166"/>
    <mergeCell ref="I163:M163"/>
    <mergeCell ref="F62:O62"/>
    <mergeCell ref="D88:E88"/>
    <mergeCell ref="D107:M107"/>
    <mergeCell ref="D108:M108"/>
    <mergeCell ref="C66:P66"/>
    <mergeCell ref="D86:E86"/>
    <mergeCell ref="D85:E85"/>
    <mergeCell ref="C68:E68"/>
    <mergeCell ref="F68:H68"/>
    <mergeCell ref="C69:E69"/>
    <mergeCell ref="F69:H69"/>
    <mergeCell ref="C70:E70"/>
    <mergeCell ref="C133:D133"/>
    <mergeCell ref="C134:D134"/>
    <mergeCell ref="E126:K126"/>
    <mergeCell ref="D77:E77"/>
    <mergeCell ref="D78:E78"/>
    <mergeCell ref="D79:E79"/>
    <mergeCell ref="D80:E80"/>
    <mergeCell ref="D81:E81"/>
    <mergeCell ref="F77:L77"/>
    <mergeCell ref="F78:L78"/>
    <mergeCell ref="E147:S147"/>
    <mergeCell ref="C147:D147"/>
    <mergeCell ref="E127:K127"/>
    <mergeCell ref="E133:K133"/>
    <mergeCell ref="E134:K134"/>
    <mergeCell ref="L112:R112"/>
    <mergeCell ref="L113:R113"/>
    <mergeCell ref="F79:L79"/>
    <mergeCell ref="F85:L85"/>
    <mergeCell ref="F86:L86"/>
    <mergeCell ref="D87:E87"/>
    <mergeCell ref="C112:D112"/>
    <mergeCell ref="E112:K112"/>
    <mergeCell ref="C113:D113"/>
    <mergeCell ref="E113:K113"/>
    <mergeCell ref="E114:O114"/>
    <mergeCell ref="E136:M136"/>
    <mergeCell ref="C110:L110"/>
    <mergeCell ref="C28:Q30"/>
    <mergeCell ref="C24:P24"/>
    <mergeCell ref="C166:E166"/>
    <mergeCell ref="C162:E162"/>
    <mergeCell ref="O182:P182"/>
    <mergeCell ref="I179:M179"/>
    <mergeCell ref="C179:E179"/>
    <mergeCell ref="F179:H179"/>
    <mergeCell ref="B182:I182"/>
    <mergeCell ref="C176:E176"/>
    <mergeCell ref="F176:H176"/>
    <mergeCell ref="C165:E165"/>
    <mergeCell ref="F165:H165"/>
    <mergeCell ref="C177:E177"/>
    <mergeCell ref="F177:H177"/>
    <mergeCell ref="I177:M177"/>
    <mergeCell ref="I166:P166"/>
    <mergeCell ref="C168:Q168"/>
    <mergeCell ref="C170:D170"/>
    <mergeCell ref="E170:N170"/>
    <mergeCell ref="F178:H178"/>
    <mergeCell ref="C178:E178"/>
    <mergeCell ref="C174:Q174"/>
    <mergeCell ref="F71:H71"/>
    <mergeCell ref="A1:B1"/>
    <mergeCell ref="C1:Q1"/>
    <mergeCell ref="C2:Q2"/>
    <mergeCell ref="A4:Q4"/>
    <mergeCell ref="B3:O3"/>
    <mergeCell ref="A8:P8"/>
    <mergeCell ref="C21:E21"/>
    <mergeCell ref="C22:E22"/>
    <mergeCell ref="C23:E23"/>
    <mergeCell ref="C19:E19"/>
    <mergeCell ref="F19:H19"/>
    <mergeCell ref="F22:H22"/>
    <mergeCell ref="F20:H20"/>
    <mergeCell ref="F21:H21"/>
    <mergeCell ref="F13:M13"/>
    <mergeCell ref="C20:E20"/>
    <mergeCell ref="I20:O20"/>
    <mergeCell ref="A10:Q10"/>
    <mergeCell ref="I21:O21"/>
    <mergeCell ref="I22:O22"/>
    <mergeCell ref="C32:Q32"/>
    <mergeCell ref="D34:Q34"/>
    <mergeCell ref="D36:E36"/>
    <mergeCell ref="F36:L36"/>
    <mergeCell ref="D38:Q38"/>
    <mergeCell ref="C75:Q75"/>
    <mergeCell ref="D40:E40"/>
    <mergeCell ref="F40:M40"/>
    <mergeCell ref="D42:Q42"/>
    <mergeCell ref="D44:E44"/>
    <mergeCell ref="F44:O44"/>
    <mergeCell ref="D46:Q46"/>
    <mergeCell ref="D48:E48"/>
    <mergeCell ref="F48:M48"/>
    <mergeCell ref="D53:Q53"/>
    <mergeCell ref="D55:E55"/>
    <mergeCell ref="C72:E72"/>
    <mergeCell ref="F55:O55"/>
    <mergeCell ref="D57:E57"/>
    <mergeCell ref="F57:O57"/>
    <mergeCell ref="D59:Q59"/>
    <mergeCell ref="D64:E64"/>
    <mergeCell ref="F64:O64"/>
    <mergeCell ref="D62:E62"/>
    <mergeCell ref="C267:D267"/>
    <mergeCell ref="C263:D263"/>
    <mergeCell ref="C103:D103"/>
    <mergeCell ref="E103:N103"/>
    <mergeCell ref="C238:Q238"/>
    <mergeCell ref="B236:Q236"/>
    <mergeCell ref="C105:Q105"/>
    <mergeCell ref="C114:D114"/>
    <mergeCell ref="C145:D145"/>
    <mergeCell ref="E145:N145"/>
    <mergeCell ref="C146:D146"/>
    <mergeCell ref="E146:N146"/>
    <mergeCell ref="C152:Q152"/>
    <mergeCell ref="C159:Q159"/>
    <mergeCell ref="C154:D154"/>
    <mergeCell ref="I162:M162"/>
    <mergeCell ref="I164:M164"/>
    <mergeCell ref="I165:M165"/>
    <mergeCell ref="C252:Q252"/>
    <mergeCell ref="C208:E208"/>
    <mergeCell ref="C164:E164"/>
    <mergeCell ref="J187:L187"/>
    <mergeCell ref="O204:S204"/>
    <mergeCell ref="O205:S205"/>
    <mergeCell ref="C259:Q259"/>
    <mergeCell ref="B198:I198"/>
    <mergeCell ref="J198:L198"/>
    <mergeCell ref="M198:N198"/>
    <mergeCell ref="B199:I199"/>
    <mergeCell ref="J199:L199"/>
    <mergeCell ref="M199:N199"/>
    <mergeCell ref="C201:Q201"/>
    <mergeCell ref="C203:E203"/>
    <mergeCell ref="F203:H203"/>
    <mergeCell ref="C205:E205"/>
    <mergeCell ref="F205:H205"/>
    <mergeCell ref="I205:M205"/>
    <mergeCell ref="C250:Q250"/>
    <mergeCell ref="M225:N225"/>
    <mergeCell ref="F208:H208"/>
    <mergeCell ref="I208:M208"/>
    <mergeCell ref="C206:E206"/>
    <mergeCell ref="I206:M206"/>
    <mergeCell ref="C211:Q211"/>
    <mergeCell ref="C257:Q257"/>
    <mergeCell ref="C254:Q254"/>
    <mergeCell ref="F207:H207"/>
    <mergeCell ref="F206:H206"/>
    <mergeCell ref="C155:D155"/>
    <mergeCell ref="C156:D156"/>
    <mergeCell ref="E154:N154"/>
    <mergeCell ref="E155:N155"/>
    <mergeCell ref="F164:H164"/>
    <mergeCell ref="C161:E161"/>
    <mergeCell ref="E156:N156"/>
    <mergeCell ref="F161:H161"/>
    <mergeCell ref="F162:H162"/>
    <mergeCell ref="F163:H163"/>
    <mergeCell ref="I207:M207"/>
    <mergeCell ref="C204:E204"/>
    <mergeCell ref="F204:H204"/>
    <mergeCell ref="I204:M204"/>
    <mergeCell ref="B183:I183"/>
    <mergeCell ref="J183:L183"/>
    <mergeCell ref="J184:L184"/>
    <mergeCell ref="J185:L185"/>
    <mergeCell ref="J186:L186"/>
    <mergeCell ref="M183:N183"/>
    <mergeCell ref="M187:N187"/>
    <mergeCell ref="M193:N193"/>
    <mergeCell ref="B187:I187"/>
    <mergeCell ref="B193:I193"/>
    <mergeCell ref="J193:L193"/>
    <mergeCell ref="C207:E207"/>
    <mergeCell ref="M188:N188"/>
    <mergeCell ref="M189:N189"/>
    <mergeCell ref="M190:N190"/>
    <mergeCell ref="M191:N191"/>
    <mergeCell ref="M192:N192"/>
    <mergeCell ref="D60:Q60"/>
    <mergeCell ref="F58:O58"/>
    <mergeCell ref="C95:Q95"/>
    <mergeCell ref="C101:Q101"/>
    <mergeCell ref="C97:Q97"/>
    <mergeCell ref="B93:Q93"/>
    <mergeCell ref="D106:M106"/>
    <mergeCell ref="E99:N99"/>
    <mergeCell ref="D89:E89"/>
    <mergeCell ref="F89:O89"/>
    <mergeCell ref="D90:E90"/>
    <mergeCell ref="F90:O90"/>
    <mergeCell ref="F91:O91"/>
    <mergeCell ref="D91:E91"/>
    <mergeCell ref="C99:D99"/>
    <mergeCell ref="C83:Q83"/>
    <mergeCell ref="F88:O88"/>
    <mergeCell ref="I71:M71"/>
    <mergeCell ref="F72:H72"/>
    <mergeCell ref="C73:E73"/>
    <mergeCell ref="F73:H73"/>
    <mergeCell ref="F70:H70"/>
    <mergeCell ref="I70:M70"/>
    <mergeCell ref="C71:E71"/>
    <mergeCell ref="C117:L117"/>
    <mergeCell ref="C124:L124"/>
    <mergeCell ref="C131:L131"/>
    <mergeCell ref="C121:D121"/>
    <mergeCell ref="C128:D128"/>
    <mergeCell ref="C135:D135"/>
    <mergeCell ref="C115:D115"/>
    <mergeCell ref="E115:M115"/>
    <mergeCell ref="C122:D122"/>
    <mergeCell ref="E122:M122"/>
    <mergeCell ref="C129:D129"/>
    <mergeCell ref="E129:M129"/>
    <mergeCell ref="E121:P121"/>
    <mergeCell ref="E128:P128"/>
    <mergeCell ref="E135:P135"/>
    <mergeCell ref="C119:D119"/>
    <mergeCell ref="C120:D120"/>
    <mergeCell ref="E119:K119"/>
    <mergeCell ref="E120:K120"/>
    <mergeCell ref="C126:D126"/>
    <mergeCell ref="C127:D127"/>
    <mergeCell ref="C136:D136"/>
    <mergeCell ref="C138:L138"/>
    <mergeCell ref="C140:D140"/>
    <mergeCell ref="E140:K140"/>
    <mergeCell ref="C141:D141"/>
    <mergeCell ref="E141:K141"/>
    <mergeCell ref="C142:D142"/>
    <mergeCell ref="E142:P142"/>
    <mergeCell ref="C143:D143"/>
    <mergeCell ref="E143:M143"/>
    <mergeCell ref="O162:S162"/>
    <mergeCell ref="O163:S163"/>
    <mergeCell ref="M182:N182"/>
    <mergeCell ref="B184:I184"/>
    <mergeCell ref="M184:N184"/>
    <mergeCell ref="J182:L182"/>
    <mergeCell ref="M185:N185"/>
    <mergeCell ref="M186:N186"/>
    <mergeCell ref="B186:I186"/>
    <mergeCell ref="B185:I185"/>
    <mergeCell ref="I178:M178"/>
    <mergeCell ref="O179:S179"/>
    <mergeCell ref="C163:E163"/>
    <mergeCell ref="O177:S177"/>
  </mergeCells>
  <dataValidations count="1">
    <dataValidation type="list" allowBlank="1" showInputMessage="1" showErrorMessage="1" sqref="M243:O243 M217:P217 N218 N244 M228" xr:uid="{00000000-0002-0000-0000-000000000000}">
      <formula1>"ja,nein"</formula1>
    </dataValidation>
  </dataValidations>
  <pageMargins left="0.70866141732283472" right="0.11811023622047245" top="0.78740157480314965" bottom="0.98425196850393704" header="0.31496062992125984" footer="0.31496062992125984"/>
  <pageSetup paperSize="9" scale="90" orientation="portrait" r:id="rId1"/>
  <headerFooter>
    <oddHeader>&amp;L&amp;10Anlage 1 Nr. 1.</oddHeader>
    <oddFooter>&amp;LStand: 2025-02-01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200025</xdr:rowOff>
                  </from>
                  <to>
                    <xdr:col>1</xdr:col>
                    <xdr:colOff>257175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200025</xdr:rowOff>
                  </from>
                  <to>
                    <xdr:col>8</xdr:col>
                    <xdr:colOff>257175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200025</xdr:rowOff>
                  </from>
                  <to>
                    <xdr:col>8</xdr:col>
                    <xdr:colOff>257175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200025</xdr:rowOff>
                  </from>
                  <to>
                    <xdr:col>1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200025</xdr:rowOff>
                  </from>
                  <to>
                    <xdr:col>1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200025</xdr:rowOff>
                  </from>
                  <to>
                    <xdr:col>1</xdr:col>
                    <xdr:colOff>257175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200025</xdr:rowOff>
                  </from>
                  <to>
                    <xdr:col>1</xdr:col>
                    <xdr:colOff>257175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200025</xdr:rowOff>
                  </from>
                  <to>
                    <xdr:col>1</xdr:col>
                    <xdr:colOff>257175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200025</xdr:rowOff>
                  </from>
                  <to>
                    <xdr:col>1</xdr:col>
                    <xdr:colOff>257175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211</xdr:row>
                    <xdr:rowOff>0</xdr:rowOff>
                  </from>
                  <to>
                    <xdr:col>1</xdr:col>
                    <xdr:colOff>257175</xdr:colOff>
                    <xdr:row>212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211</xdr:row>
                    <xdr:rowOff>0</xdr:rowOff>
                  </from>
                  <to>
                    <xdr:col>1</xdr:col>
                    <xdr:colOff>257175</xdr:colOff>
                    <xdr:row>212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</xdr:col>
                    <xdr:colOff>28575</xdr:colOff>
                    <xdr:row>260</xdr:row>
                    <xdr:rowOff>0</xdr:rowOff>
                  </from>
                  <to>
                    <xdr:col>1</xdr:col>
                    <xdr:colOff>257175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1</xdr:col>
                    <xdr:colOff>28575</xdr:colOff>
                    <xdr:row>264</xdr:row>
                    <xdr:rowOff>0</xdr:rowOff>
                  </from>
                  <to>
                    <xdr:col>1</xdr:col>
                    <xdr:colOff>257175</xdr:colOff>
                    <xdr:row>265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1</xdr:col>
                    <xdr:colOff>28575</xdr:colOff>
                    <xdr:row>249</xdr:row>
                    <xdr:rowOff>0</xdr:rowOff>
                  </from>
                  <to>
                    <xdr:col>1</xdr:col>
                    <xdr:colOff>257175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200025</xdr:rowOff>
                  </from>
                  <to>
                    <xdr:col>1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39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200025</xdr:rowOff>
                  </from>
                  <to>
                    <xdr:col>1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2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200025</xdr:rowOff>
                  </from>
                  <to>
                    <xdr:col>2</xdr:col>
                    <xdr:colOff>257175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3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200025</xdr:rowOff>
                  </from>
                  <to>
                    <xdr:col>2</xdr:col>
                    <xdr:colOff>257175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4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200025</xdr:rowOff>
                  </from>
                  <to>
                    <xdr:col>2</xdr:col>
                    <xdr:colOff>257175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5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200025</xdr:rowOff>
                  </from>
                  <to>
                    <xdr:col>2</xdr:col>
                    <xdr:colOff>257175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6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200025</xdr:rowOff>
                  </from>
                  <to>
                    <xdr:col>2</xdr:col>
                    <xdr:colOff>257175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7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2</xdr:col>
                    <xdr:colOff>257175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Check Box 49">
              <controlPr defaultSize="0" autoFill="0" autoLine="0" autoPict="0">
                <anchor moveWithCells="1">
                  <from>
                    <xdr:col>1</xdr:col>
                    <xdr:colOff>28575</xdr:colOff>
                    <xdr:row>73</xdr:row>
                    <xdr:rowOff>200025</xdr:rowOff>
                  </from>
                  <to>
                    <xdr:col>1</xdr:col>
                    <xdr:colOff>257175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9" name="Check Box 50">
              <controlPr defaultSize="0" autoFill="0" autoLine="0" autoPict="0">
                <anchor moveWithCells="1">
                  <from>
                    <xdr:col>1</xdr:col>
                    <xdr:colOff>28575</xdr:colOff>
                    <xdr:row>73</xdr:row>
                    <xdr:rowOff>200025</xdr:rowOff>
                  </from>
                  <to>
                    <xdr:col>1</xdr:col>
                    <xdr:colOff>257175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0" name="Check Box 51">
              <controlPr defaultSize="0" autoFill="0" autoLine="0" autoPict="0">
                <anchor moveWithCells="1">
                  <from>
                    <xdr:col>1</xdr:col>
                    <xdr:colOff>28575</xdr:colOff>
                    <xdr:row>73</xdr:row>
                    <xdr:rowOff>200025</xdr:rowOff>
                  </from>
                  <to>
                    <xdr:col>1</xdr:col>
                    <xdr:colOff>257175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1" name="Check Box 52">
              <controlPr defaultSize="0" autoFill="0" autoLine="0" autoPict="0">
                <anchor moveWithCells="1">
                  <from>
                    <xdr:col>1</xdr:col>
                    <xdr:colOff>28575</xdr:colOff>
                    <xdr:row>73</xdr:row>
                    <xdr:rowOff>200025</xdr:rowOff>
                  </from>
                  <to>
                    <xdr:col>1</xdr:col>
                    <xdr:colOff>257175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2" name="Check Box 53">
              <controlPr defaultSize="0" autoFill="0" autoLine="0" autoPict="0">
                <anchor moveWithCells="1">
                  <from>
                    <xdr:col>1</xdr:col>
                    <xdr:colOff>28575</xdr:colOff>
                    <xdr:row>82</xdr:row>
                    <xdr:rowOff>0</xdr:rowOff>
                  </from>
                  <to>
                    <xdr:col>1</xdr:col>
                    <xdr:colOff>257175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3" name="Check Box 54">
              <controlPr defaultSize="0" autoFill="0" autoLine="0" autoPict="0">
                <anchor moveWithCells="1">
                  <from>
                    <xdr:col>1</xdr:col>
                    <xdr:colOff>28575</xdr:colOff>
                    <xdr:row>82</xdr:row>
                    <xdr:rowOff>0</xdr:rowOff>
                  </from>
                  <to>
                    <xdr:col>1</xdr:col>
                    <xdr:colOff>257175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4" name="Check Box 55">
              <controlPr defaultSize="0" autoFill="0" autoLine="0" autoPict="0">
                <anchor moveWithCells="1">
                  <from>
                    <xdr:col>1</xdr:col>
                    <xdr:colOff>28575</xdr:colOff>
                    <xdr:row>82</xdr:row>
                    <xdr:rowOff>0</xdr:rowOff>
                  </from>
                  <to>
                    <xdr:col>1</xdr:col>
                    <xdr:colOff>257175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5" name="Check Box 56">
              <controlPr defaultSize="0" autoFill="0" autoLine="0" autoPict="0">
                <anchor moveWithCells="1">
                  <from>
                    <xdr:col>1</xdr:col>
                    <xdr:colOff>28575</xdr:colOff>
                    <xdr:row>82</xdr:row>
                    <xdr:rowOff>0</xdr:rowOff>
                  </from>
                  <to>
                    <xdr:col>1</xdr:col>
                    <xdr:colOff>257175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6" name="Check Box 61">
              <controlPr defaultSize="0" autoFill="0" autoLine="0" autoPict="0">
                <anchor moveWithCells="1">
                  <from>
                    <xdr:col>1</xdr:col>
                    <xdr:colOff>28575</xdr:colOff>
                    <xdr:row>104</xdr:row>
                    <xdr:rowOff>0</xdr:rowOff>
                  </from>
                  <to>
                    <xdr:col>1</xdr:col>
                    <xdr:colOff>257175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7" name="Check Box 62">
              <controlPr defaultSize="0" autoFill="0" autoLine="0" autoPict="0">
                <anchor moveWithCells="1">
                  <from>
                    <xdr:col>1</xdr:col>
                    <xdr:colOff>28575</xdr:colOff>
                    <xdr:row>104</xdr:row>
                    <xdr:rowOff>0</xdr:rowOff>
                  </from>
                  <to>
                    <xdr:col>1</xdr:col>
                    <xdr:colOff>257175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8" name="Check Box 63">
              <controlPr defaultSize="0" autoFill="0" autoLine="0" autoPict="0">
                <anchor moveWithCells="1">
                  <from>
                    <xdr:col>1</xdr:col>
                    <xdr:colOff>28575</xdr:colOff>
                    <xdr:row>104</xdr:row>
                    <xdr:rowOff>0</xdr:rowOff>
                  </from>
                  <to>
                    <xdr:col>1</xdr:col>
                    <xdr:colOff>257175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9" name="Check Box 64">
              <controlPr defaultSize="0" autoFill="0" autoLine="0" autoPict="0">
                <anchor moveWithCells="1">
                  <from>
                    <xdr:col>1</xdr:col>
                    <xdr:colOff>28575</xdr:colOff>
                    <xdr:row>104</xdr:row>
                    <xdr:rowOff>0</xdr:rowOff>
                  </from>
                  <to>
                    <xdr:col>1</xdr:col>
                    <xdr:colOff>257175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0" name="Check Box 65">
              <controlPr defaultSize="0" autoFill="0" autoLine="0" autoPict="0">
                <anchor moveWithCells="1">
                  <from>
                    <xdr:col>1</xdr:col>
                    <xdr:colOff>28575</xdr:colOff>
                    <xdr:row>151</xdr:row>
                    <xdr:rowOff>0</xdr:rowOff>
                  </from>
                  <to>
                    <xdr:col>1</xdr:col>
                    <xdr:colOff>257175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1" name="Check Box 66">
              <controlPr defaultSize="0" autoFill="0" autoLine="0" autoPict="0">
                <anchor moveWithCells="1">
                  <from>
                    <xdr:col>1</xdr:col>
                    <xdr:colOff>28575</xdr:colOff>
                    <xdr:row>151</xdr:row>
                    <xdr:rowOff>0</xdr:rowOff>
                  </from>
                  <to>
                    <xdr:col>1</xdr:col>
                    <xdr:colOff>257175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2" name="Check Box 67">
              <controlPr defaultSize="0" autoFill="0" autoLine="0" autoPict="0">
                <anchor moveWithCells="1">
                  <from>
                    <xdr:col>1</xdr:col>
                    <xdr:colOff>28575</xdr:colOff>
                    <xdr:row>151</xdr:row>
                    <xdr:rowOff>0</xdr:rowOff>
                  </from>
                  <to>
                    <xdr:col>1</xdr:col>
                    <xdr:colOff>257175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3" name="Check Box 68">
              <controlPr defaultSize="0" autoFill="0" autoLine="0" autoPict="0">
                <anchor moveWithCells="1">
                  <from>
                    <xdr:col>1</xdr:col>
                    <xdr:colOff>28575</xdr:colOff>
                    <xdr:row>151</xdr:row>
                    <xdr:rowOff>0</xdr:rowOff>
                  </from>
                  <to>
                    <xdr:col>1</xdr:col>
                    <xdr:colOff>257175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4" name="Check Box 69">
              <controlPr defaultSize="0" autoFill="0" autoLine="0" autoPict="0">
                <anchor moveWithCells="1">
                  <from>
                    <xdr:col>1</xdr:col>
                    <xdr:colOff>28575</xdr:colOff>
                    <xdr:row>158</xdr:row>
                    <xdr:rowOff>0</xdr:rowOff>
                  </from>
                  <to>
                    <xdr:col>1</xdr:col>
                    <xdr:colOff>257175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5" name="Check Box 70">
              <controlPr defaultSize="0" autoFill="0" autoLine="0" autoPict="0">
                <anchor moveWithCells="1">
                  <from>
                    <xdr:col>1</xdr:col>
                    <xdr:colOff>28575</xdr:colOff>
                    <xdr:row>158</xdr:row>
                    <xdr:rowOff>0</xdr:rowOff>
                  </from>
                  <to>
                    <xdr:col>1</xdr:col>
                    <xdr:colOff>257175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6" name="Check Box 71">
              <controlPr defaultSize="0" autoFill="0" autoLine="0" autoPict="0">
                <anchor moveWithCells="1">
                  <from>
                    <xdr:col>1</xdr:col>
                    <xdr:colOff>28575</xdr:colOff>
                    <xdr:row>158</xdr:row>
                    <xdr:rowOff>0</xdr:rowOff>
                  </from>
                  <to>
                    <xdr:col>1</xdr:col>
                    <xdr:colOff>257175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7" name="Check Box 72">
              <controlPr defaultSize="0" autoFill="0" autoLine="0" autoPict="0">
                <anchor moveWithCells="1">
                  <from>
                    <xdr:col>1</xdr:col>
                    <xdr:colOff>28575</xdr:colOff>
                    <xdr:row>158</xdr:row>
                    <xdr:rowOff>0</xdr:rowOff>
                  </from>
                  <to>
                    <xdr:col>1</xdr:col>
                    <xdr:colOff>257175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8" name="Check Box 73">
              <controlPr defaultSize="0" autoFill="0" autoLine="0" autoPict="0">
                <anchor moveWithCells="1">
                  <from>
                    <xdr:col>1</xdr:col>
                    <xdr:colOff>28575</xdr:colOff>
                    <xdr:row>166</xdr:row>
                    <xdr:rowOff>200025</xdr:rowOff>
                  </from>
                  <to>
                    <xdr:col>1</xdr:col>
                    <xdr:colOff>257175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9" name="Check Box 74">
              <controlPr defaultSize="0" autoFill="0" autoLine="0" autoPict="0">
                <anchor moveWithCells="1">
                  <from>
                    <xdr:col>1</xdr:col>
                    <xdr:colOff>28575</xdr:colOff>
                    <xdr:row>166</xdr:row>
                    <xdr:rowOff>200025</xdr:rowOff>
                  </from>
                  <to>
                    <xdr:col>1</xdr:col>
                    <xdr:colOff>257175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0" name="Check Box 75">
              <controlPr defaultSize="0" autoFill="0" autoLine="0" autoPict="0">
                <anchor moveWithCells="1">
                  <from>
                    <xdr:col>1</xdr:col>
                    <xdr:colOff>28575</xdr:colOff>
                    <xdr:row>166</xdr:row>
                    <xdr:rowOff>200025</xdr:rowOff>
                  </from>
                  <to>
                    <xdr:col>1</xdr:col>
                    <xdr:colOff>257175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1" name="Check Box 76">
              <controlPr defaultSize="0" autoFill="0" autoLine="0" autoPict="0">
                <anchor moveWithCells="1">
                  <from>
                    <xdr:col>1</xdr:col>
                    <xdr:colOff>28575</xdr:colOff>
                    <xdr:row>166</xdr:row>
                    <xdr:rowOff>200025</xdr:rowOff>
                  </from>
                  <to>
                    <xdr:col>1</xdr:col>
                    <xdr:colOff>257175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2" name="Check Box 77">
              <controlPr defaultSize="0" autoFill="0" autoLine="0" autoPict="0">
                <anchor moveWithCells="1">
                  <from>
                    <xdr:col>1</xdr:col>
                    <xdr:colOff>28575</xdr:colOff>
                    <xdr:row>172</xdr:row>
                    <xdr:rowOff>200025</xdr:rowOff>
                  </from>
                  <to>
                    <xdr:col>1</xdr:col>
                    <xdr:colOff>257175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3" name="Check Box 78">
              <controlPr defaultSize="0" autoFill="0" autoLine="0" autoPict="0">
                <anchor moveWithCells="1">
                  <from>
                    <xdr:col>1</xdr:col>
                    <xdr:colOff>28575</xdr:colOff>
                    <xdr:row>172</xdr:row>
                    <xdr:rowOff>200025</xdr:rowOff>
                  </from>
                  <to>
                    <xdr:col>1</xdr:col>
                    <xdr:colOff>257175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4" name="Check Box 79">
              <controlPr defaultSize="0" autoFill="0" autoLine="0" autoPict="0">
                <anchor moveWithCells="1">
                  <from>
                    <xdr:col>1</xdr:col>
                    <xdr:colOff>28575</xdr:colOff>
                    <xdr:row>172</xdr:row>
                    <xdr:rowOff>200025</xdr:rowOff>
                  </from>
                  <to>
                    <xdr:col>1</xdr:col>
                    <xdr:colOff>257175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defaultSize="0" autoFill="0" autoLine="0" autoPict="0">
                <anchor moveWithCells="1">
                  <from>
                    <xdr:col>1</xdr:col>
                    <xdr:colOff>28575</xdr:colOff>
                    <xdr:row>172</xdr:row>
                    <xdr:rowOff>200025</xdr:rowOff>
                  </from>
                  <to>
                    <xdr:col>1</xdr:col>
                    <xdr:colOff>257175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6" name="Check Box 81">
              <controlPr defaultSize="0" autoFill="0" autoLine="0" autoPict="0">
                <anchor moveWithCells="1">
                  <from>
                    <xdr:col>1</xdr:col>
                    <xdr:colOff>28575</xdr:colOff>
                    <xdr:row>200</xdr:row>
                    <xdr:rowOff>0</xdr:rowOff>
                  </from>
                  <to>
                    <xdr:col>1</xdr:col>
                    <xdr:colOff>257175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7" name="Check Box 82">
              <controlPr defaultSize="0" autoFill="0" autoLine="0" autoPict="0">
                <anchor moveWithCells="1">
                  <from>
                    <xdr:col>1</xdr:col>
                    <xdr:colOff>28575</xdr:colOff>
                    <xdr:row>200</xdr:row>
                    <xdr:rowOff>0</xdr:rowOff>
                  </from>
                  <to>
                    <xdr:col>1</xdr:col>
                    <xdr:colOff>257175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8" name="Check Box 83">
              <controlPr defaultSize="0" autoFill="0" autoLine="0" autoPict="0">
                <anchor moveWithCells="1">
                  <from>
                    <xdr:col>1</xdr:col>
                    <xdr:colOff>28575</xdr:colOff>
                    <xdr:row>200</xdr:row>
                    <xdr:rowOff>0</xdr:rowOff>
                  </from>
                  <to>
                    <xdr:col>1</xdr:col>
                    <xdr:colOff>257175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9" name="Check Box 84">
              <controlPr defaultSize="0" autoFill="0" autoLine="0" autoPict="0">
                <anchor moveWithCells="1">
                  <from>
                    <xdr:col>1</xdr:col>
                    <xdr:colOff>28575</xdr:colOff>
                    <xdr:row>200</xdr:row>
                    <xdr:rowOff>0</xdr:rowOff>
                  </from>
                  <to>
                    <xdr:col>1</xdr:col>
                    <xdr:colOff>257175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0" name="Check Box 94">
              <controlPr defaultSize="0" autoFill="0" autoLine="0" autoPict="0">
                <anchor moveWithCells="1">
                  <from>
                    <xdr:col>1</xdr:col>
                    <xdr:colOff>28575</xdr:colOff>
                    <xdr:row>210</xdr:row>
                    <xdr:rowOff>0</xdr:rowOff>
                  </from>
                  <to>
                    <xdr:col>1</xdr:col>
                    <xdr:colOff>257175</xdr:colOff>
                    <xdr:row>211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1" name="Check Box 97">
              <controlPr defaultSize="0" autoFill="0" autoLine="0" autoPict="0">
                <anchor moveWithCells="1">
                  <from>
                    <xdr:col>1</xdr:col>
                    <xdr:colOff>28575</xdr:colOff>
                    <xdr:row>236</xdr:row>
                    <xdr:rowOff>200025</xdr:rowOff>
                  </from>
                  <to>
                    <xdr:col>1</xdr:col>
                    <xdr:colOff>257175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2" name="Check Box 98">
              <controlPr defaultSize="0" autoFill="0" autoLine="0" autoPict="0">
                <anchor moveWithCells="1">
                  <from>
                    <xdr:col>1</xdr:col>
                    <xdr:colOff>28575</xdr:colOff>
                    <xdr:row>236</xdr:row>
                    <xdr:rowOff>200025</xdr:rowOff>
                  </from>
                  <to>
                    <xdr:col>1</xdr:col>
                    <xdr:colOff>257175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3" name="Check Box 99">
              <controlPr defaultSize="0" autoFill="0" autoLine="0" autoPict="0">
                <anchor moveWithCells="1">
                  <from>
                    <xdr:col>1</xdr:col>
                    <xdr:colOff>28575</xdr:colOff>
                    <xdr:row>251</xdr:row>
                    <xdr:rowOff>0</xdr:rowOff>
                  </from>
                  <to>
                    <xdr:col>1</xdr:col>
                    <xdr:colOff>257175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4" name="Check Box 100">
              <controlPr defaultSize="0" autoFill="0" autoLine="0" autoPict="0">
                <anchor moveWithCells="1">
                  <from>
                    <xdr:col>1</xdr:col>
                    <xdr:colOff>28575</xdr:colOff>
                    <xdr:row>253</xdr:row>
                    <xdr:rowOff>0</xdr:rowOff>
                  </from>
                  <to>
                    <xdr:col>1</xdr:col>
                    <xdr:colOff>257175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5" name="Check Box 101">
              <controlPr defaultSize="0" autoFill="0" autoLine="0" autoPict="0">
                <anchor moveWithCells="1">
                  <from>
                    <xdr:col>1</xdr:col>
                    <xdr:colOff>28575</xdr:colOff>
                    <xdr:row>258</xdr:row>
                    <xdr:rowOff>0</xdr:rowOff>
                  </from>
                  <to>
                    <xdr:col>1</xdr:col>
                    <xdr:colOff>257175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6" name="Check Box 102">
              <controlPr defaultSize="0" autoFill="0" autoLine="0" autoPict="0">
                <anchor moveWithCells="1">
                  <from>
                    <xdr:col>1</xdr:col>
                    <xdr:colOff>28575</xdr:colOff>
                    <xdr:row>65</xdr:row>
                    <xdr:rowOff>0</xdr:rowOff>
                  </from>
                  <to>
                    <xdr:col>1</xdr:col>
                    <xdr:colOff>257175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7" name="Check Box 104">
              <controlPr defaultSize="0" autoFill="0" autoLine="0" autoPict="0">
                <anchor moveWithCells="1">
                  <from>
                    <xdr:col>1</xdr:col>
                    <xdr:colOff>28575</xdr:colOff>
                    <xdr:row>95</xdr:row>
                    <xdr:rowOff>200025</xdr:rowOff>
                  </from>
                  <to>
                    <xdr:col>1</xdr:col>
                    <xdr:colOff>257175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8" name="Check Box 105">
              <controlPr defaultSize="0" autoFill="0" autoLine="0" autoPict="0">
                <anchor moveWithCells="1">
                  <from>
                    <xdr:col>1</xdr:col>
                    <xdr:colOff>28575</xdr:colOff>
                    <xdr:row>95</xdr:row>
                    <xdr:rowOff>200025</xdr:rowOff>
                  </from>
                  <to>
                    <xdr:col>1</xdr:col>
                    <xdr:colOff>257175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9" name="Check Box 106">
              <controlPr defaultSize="0" autoFill="0" autoLine="0" autoPict="0">
                <anchor moveWithCells="1">
                  <from>
                    <xdr:col>1</xdr:col>
                    <xdr:colOff>28575</xdr:colOff>
                    <xdr:row>95</xdr:row>
                    <xdr:rowOff>200025</xdr:rowOff>
                  </from>
                  <to>
                    <xdr:col>1</xdr:col>
                    <xdr:colOff>257175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0" name="Check Box 107">
              <controlPr defaultSize="0" autoFill="0" autoLine="0" autoPict="0">
                <anchor moveWithCells="1">
                  <from>
                    <xdr:col>1</xdr:col>
                    <xdr:colOff>28575</xdr:colOff>
                    <xdr:row>95</xdr:row>
                    <xdr:rowOff>200025</xdr:rowOff>
                  </from>
                  <to>
                    <xdr:col>1</xdr:col>
                    <xdr:colOff>257175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1" name="Check Box 108">
              <controlPr defaultSize="0" autoFill="0" autoLine="0" autoPict="0">
                <anchor moveWithCells="1">
                  <from>
                    <xdr:col>1</xdr:col>
                    <xdr:colOff>28575</xdr:colOff>
                    <xdr:row>100</xdr:row>
                    <xdr:rowOff>0</xdr:rowOff>
                  </from>
                  <to>
                    <xdr:col>1</xdr:col>
                    <xdr:colOff>257175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2" name="Check Box 109">
              <controlPr defaultSize="0" autoFill="0" autoLine="0" autoPict="0">
                <anchor moveWithCells="1">
                  <from>
                    <xdr:col>1</xdr:col>
                    <xdr:colOff>28575</xdr:colOff>
                    <xdr:row>100</xdr:row>
                    <xdr:rowOff>0</xdr:rowOff>
                  </from>
                  <to>
                    <xdr:col>1</xdr:col>
                    <xdr:colOff>257175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3" name="Check Box 110">
              <controlPr defaultSize="0" autoFill="0" autoLine="0" autoPict="0">
                <anchor moveWithCells="1">
                  <from>
                    <xdr:col>1</xdr:col>
                    <xdr:colOff>28575</xdr:colOff>
                    <xdr:row>100</xdr:row>
                    <xdr:rowOff>0</xdr:rowOff>
                  </from>
                  <to>
                    <xdr:col>1</xdr:col>
                    <xdr:colOff>257175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4" name="Check Box 111">
              <controlPr defaultSize="0" autoFill="0" autoLine="0" autoPict="0">
                <anchor moveWithCells="1">
                  <from>
                    <xdr:col>1</xdr:col>
                    <xdr:colOff>28575</xdr:colOff>
                    <xdr:row>100</xdr:row>
                    <xdr:rowOff>0</xdr:rowOff>
                  </from>
                  <to>
                    <xdr:col>1</xdr:col>
                    <xdr:colOff>257175</xdr:colOff>
                    <xdr:row>101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1" sqref="E3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Check Box 2">
              <controlPr defaultSize="0" autoFill="0" autoLine="0" autoPict="0">
                <anchor moveWithCells="1">
                  <from>
                    <xdr:col>4</xdr:col>
                    <xdr:colOff>304800</xdr:colOff>
                    <xdr:row>30</xdr:row>
                    <xdr:rowOff>171450</xdr:rowOff>
                  </from>
                  <to>
                    <xdr:col>4</xdr:col>
                    <xdr:colOff>533400</xdr:colOff>
                    <xdr:row>32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VI-300a (Frau Bols)</cp:lastModifiedBy>
  <cp:lastPrinted>2026-02-09T08:49:47Z</cp:lastPrinted>
  <dcterms:created xsi:type="dcterms:W3CDTF">2014-11-27T07:23:55Z</dcterms:created>
  <dcterms:modified xsi:type="dcterms:W3CDTF">2026-02-11T09:40:50Z</dcterms:modified>
</cp:coreProperties>
</file>